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3" activeTab="8"/>
  </bookViews>
  <sheets>
    <sheet name="1KCVGwlGx1nDPl" sheetId="4" state="hidden" r:id="rId1"/>
    <sheet name="汇总1" sheetId="6" state="hidden" r:id="rId2"/>
    <sheet name="Sheet2" sheetId="15" state="hidden" r:id="rId3"/>
    <sheet name="封面" sheetId="17" r:id="rId4"/>
    <sheet name="分类汇总表" sheetId="18" r:id="rId5"/>
    <sheet name="分区域汇总表" sheetId="19" r:id="rId6"/>
    <sheet name="分行业汇总表" sheetId="20" r:id="rId7"/>
    <sheet name="开工" sheetId="11" r:id="rId8"/>
    <sheet name="续建" sheetId="16" r:id="rId9"/>
    <sheet name="前期部分 " sheetId="10" r:id="rId10"/>
  </sheets>
  <definedNames>
    <definedName name="_xlnm._FilterDatabase" localSheetId="8" hidden="1">续建!$A$5:$P$168</definedName>
    <definedName name="_xlnm._FilterDatabase" localSheetId="7" hidden="1">开工!$A$5:$HS$196</definedName>
    <definedName name="_xlnm._FilterDatabase" localSheetId="9" hidden="1">'前期部分 '!$A$5:$IJ$16</definedName>
    <definedName name="_xlnm.Print_Area" localSheetId="1">汇总1!$A$1:$G$13</definedName>
    <definedName name="_xlnm.Print_Area" localSheetId="7">开工!$A$1:$N$196</definedName>
    <definedName name="_xlnm.Print_Area" localSheetId="9">'前期部分 '!$A$1:$K$16</definedName>
    <definedName name="_xlnm.Print_Area" localSheetId="8">续建!$A$1:$N$168</definedName>
    <definedName name="_xlnm.Print_Titles" localSheetId="7">开工!$4:$5</definedName>
    <definedName name="_xlnm.Print_Titles" localSheetId="9">'前期部分 '!$4:$5</definedName>
    <definedName name="_xlnm.Print_Titles" localSheetId="8">续建!$4:$5</definedName>
  </definedNames>
  <calcPr calcId="144525"/>
</workbook>
</file>

<file path=xl/sharedStrings.xml><?xml version="1.0" encoding="utf-8"?>
<sst xmlns="http://schemas.openxmlformats.org/spreadsheetml/2006/main" count="3339" uniqueCount="1652">
  <si>
    <t>巴中市2017年市级重点项目建设计划分类汇总表</t>
  </si>
  <si>
    <t>单位：个，亿元</t>
  </si>
  <si>
    <t>项目分类</t>
  </si>
  <si>
    <t>项目个数</t>
  </si>
  <si>
    <t>总投资</t>
  </si>
  <si>
    <t>年度计划</t>
  </si>
  <si>
    <t>备  注</t>
  </si>
  <si>
    <t>总   计</t>
  </si>
  <si>
    <t>占 全 市计划比重</t>
  </si>
  <si>
    <t>按类别</t>
  </si>
  <si>
    <t>基础设施</t>
  </si>
  <si>
    <t>产业发展</t>
  </si>
  <si>
    <t>民生社会</t>
  </si>
  <si>
    <t>按批次</t>
  </si>
  <si>
    <t>续    建</t>
  </si>
  <si>
    <t>开    工</t>
  </si>
  <si>
    <t>前    期</t>
  </si>
  <si>
    <t xml:space="preserve">              注：2017年计划竣工项目67个</t>
  </si>
  <si>
    <t>巴中市2017年市级重点项目计划建议分类汇总表</t>
  </si>
  <si>
    <r>
      <rPr>
        <b/>
        <sz val="20"/>
        <rFont val="宋体"/>
        <charset val="134"/>
      </rPr>
      <t>占 全</t>
    </r>
    <r>
      <rPr>
        <b/>
        <sz val="20"/>
        <rFont val="宋体"/>
        <charset val="134"/>
      </rPr>
      <t xml:space="preserve"> </t>
    </r>
    <r>
      <rPr>
        <b/>
        <sz val="20"/>
        <rFont val="宋体"/>
        <charset val="134"/>
      </rPr>
      <t>市计划比重</t>
    </r>
  </si>
  <si>
    <t xml:space="preserve">              注：2017年计划竣工项目  个</t>
  </si>
  <si>
    <t>附件1</t>
  </si>
  <si>
    <t xml:space="preserve">巴中市2021年市级重点项目建设计划
</t>
  </si>
  <si>
    <t xml:space="preserve">注：表中“备注”栏标注“▲”的为2021年我市接受省政府考核的省级重点项目；标注“★”的为挂牌推进项目。
    </t>
  </si>
  <si>
    <t>巴中市2021年市级重点项目分类汇总表（一）</t>
  </si>
  <si>
    <t>年度计划投资</t>
  </si>
  <si>
    <t>年度占全市
计划比重</t>
  </si>
  <si>
    <t>合   计</t>
  </si>
  <si>
    <t>总计</t>
  </si>
  <si>
    <t>新开工</t>
  </si>
  <si>
    <t>续建</t>
  </si>
  <si>
    <t>前期</t>
  </si>
  <si>
    <t>生态环保</t>
  </si>
  <si>
    <t>新 开 工</t>
  </si>
  <si>
    <t>2021年竣工项目65个。</t>
  </si>
  <si>
    <t>巴中市2021年重点项目分区域汇总表（二）</t>
  </si>
  <si>
    <t>县  区</t>
  </si>
  <si>
    <t>年度计划
投资</t>
  </si>
  <si>
    <r>
      <rPr>
        <b/>
        <sz val="14"/>
        <rFont val="宋体"/>
        <charset val="134"/>
      </rPr>
      <t>合</t>
    </r>
    <r>
      <rPr>
        <b/>
        <sz val="14"/>
        <rFont val="Times New Roman"/>
        <charset val="134"/>
      </rPr>
      <t xml:space="preserve">  </t>
    </r>
    <r>
      <rPr>
        <b/>
        <sz val="14"/>
        <rFont val="宋体"/>
        <charset val="134"/>
      </rPr>
      <t>计</t>
    </r>
  </si>
  <si>
    <r>
      <rPr>
        <b/>
        <sz val="14"/>
        <rFont val="宋体"/>
        <charset val="134"/>
      </rPr>
      <t>总计</t>
    </r>
  </si>
  <si>
    <r>
      <rPr>
        <b/>
        <sz val="14"/>
        <rFont val="宋体"/>
        <charset val="134"/>
      </rPr>
      <t>新开工</t>
    </r>
  </si>
  <si>
    <r>
      <rPr>
        <b/>
        <sz val="14"/>
        <rFont val="宋体"/>
        <charset val="134"/>
      </rPr>
      <t>续建</t>
    </r>
  </si>
  <si>
    <r>
      <rPr>
        <b/>
        <sz val="14"/>
        <rFont val="宋体"/>
        <charset val="134"/>
      </rPr>
      <t>前期</t>
    </r>
  </si>
  <si>
    <r>
      <rPr>
        <b/>
        <sz val="14"/>
        <rFont val="宋体"/>
        <charset val="134"/>
      </rPr>
      <t>巴州区</t>
    </r>
  </si>
  <si>
    <r>
      <rPr>
        <b/>
        <sz val="14"/>
        <rFont val="宋体"/>
        <charset val="134"/>
      </rPr>
      <t>恩阳区</t>
    </r>
  </si>
  <si>
    <r>
      <rPr>
        <b/>
        <sz val="14"/>
        <rFont val="宋体"/>
        <charset val="134"/>
      </rPr>
      <t>南江县</t>
    </r>
  </si>
  <si>
    <r>
      <rPr>
        <b/>
        <sz val="14"/>
        <rFont val="宋体"/>
        <charset val="134"/>
      </rPr>
      <t>通江县</t>
    </r>
  </si>
  <si>
    <r>
      <rPr>
        <b/>
        <sz val="14"/>
        <rFont val="宋体"/>
        <charset val="134"/>
      </rPr>
      <t>平昌县</t>
    </r>
  </si>
  <si>
    <r>
      <rPr>
        <b/>
        <sz val="14"/>
        <rFont val="宋体"/>
        <charset val="134"/>
      </rPr>
      <t>经开区</t>
    </r>
  </si>
  <si>
    <r>
      <rPr>
        <b/>
        <sz val="14"/>
        <rFont val="宋体"/>
        <charset val="134"/>
      </rPr>
      <t>市本级</t>
    </r>
  </si>
  <si>
    <t>巴中市2021年市级重点项目分行业汇总表（三）</t>
  </si>
  <si>
    <t>序号</t>
  </si>
  <si>
    <t>行业类别</t>
  </si>
  <si>
    <t>合计</t>
  </si>
  <si>
    <t>新开工项目</t>
  </si>
  <si>
    <t>续建项目</t>
  </si>
  <si>
    <t>前期项目</t>
  </si>
  <si>
    <t>2021年
计划投资</t>
  </si>
  <si>
    <t>一</t>
  </si>
  <si>
    <t>（一）</t>
  </si>
  <si>
    <t>交通</t>
  </si>
  <si>
    <t>高速公路</t>
  </si>
  <si>
    <t>铁路</t>
  </si>
  <si>
    <t>国省干道</t>
  </si>
  <si>
    <t>旅游道路</t>
  </si>
  <si>
    <t>城市道路（桥梁）</t>
  </si>
  <si>
    <t>农村道路</t>
  </si>
  <si>
    <t>机场</t>
  </si>
  <si>
    <t>（二）</t>
  </si>
  <si>
    <t>水利</t>
  </si>
  <si>
    <t>（三）</t>
  </si>
  <si>
    <t>城乡建设</t>
  </si>
  <si>
    <t>（四）</t>
  </si>
  <si>
    <t>园区建设</t>
  </si>
  <si>
    <t>（五）</t>
  </si>
  <si>
    <t>国土</t>
  </si>
  <si>
    <t>二</t>
  </si>
  <si>
    <t>农业</t>
  </si>
  <si>
    <t>工业</t>
  </si>
  <si>
    <t>商贸物流</t>
  </si>
  <si>
    <t>旅游开发</t>
  </si>
  <si>
    <t>能源</t>
  </si>
  <si>
    <t>三</t>
  </si>
  <si>
    <t>民生及社会事业</t>
  </si>
  <si>
    <t>教育</t>
  </si>
  <si>
    <t>卫生</t>
  </si>
  <si>
    <t>安居工程</t>
  </si>
  <si>
    <t>扶贫开发</t>
  </si>
  <si>
    <t>文化体育</t>
  </si>
  <si>
    <t>（六）</t>
  </si>
  <si>
    <t>社会保障</t>
  </si>
  <si>
    <t>四</t>
  </si>
  <si>
    <t>巴中市2021年市级重点项目建设计划名单（新开工）</t>
  </si>
  <si>
    <t>单位：万元</t>
  </si>
  <si>
    <t>项目名称</t>
  </si>
  <si>
    <t>归属</t>
  </si>
  <si>
    <t>建设
年限</t>
  </si>
  <si>
    <t>建设内容</t>
  </si>
  <si>
    <t>2021年
投资计划</t>
  </si>
  <si>
    <t>资金来源</t>
  </si>
  <si>
    <t>2021年主要形象进度</t>
  </si>
  <si>
    <t>项目业主</t>
  </si>
  <si>
    <t>责任单位</t>
  </si>
  <si>
    <t>备注</t>
  </si>
  <si>
    <t>单位名称</t>
  </si>
  <si>
    <t>责任人</t>
  </si>
  <si>
    <r>
      <rPr>
        <b/>
        <sz val="13"/>
        <rFont val="宋体"/>
        <charset val="134"/>
      </rPr>
      <t>合计（</t>
    </r>
    <r>
      <rPr>
        <b/>
        <sz val="13"/>
        <rFont val="Times New Roman"/>
        <charset val="134"/>
      </rPr>
      <t>165</t>
    </r>
    <r>
      <rPr>
        <b/>
        <sz val="13"/>
        <rFont val="宋体"/>
        <charset val="134"/>
      </rPr>
      <t>个）</t>
    </r>
  </si>
  <si>
    <t>一、基础设施（70个）</t>
  </si>
  <si>
    <r>
      <rPr>
        <b/>
        <sz val="13"/>
        <rFont val="宋体"/>
        <charset val="134"/>
      </rPr>
      <t>（一）交通（</t>
    </r>
    <r>
      <rPr>
        <b/>
        <sz val="13"/>
        <rFont val="Times New Roman"/>
        <charset val="134"/>
      </rPr>
      <t>19</t>
    </r>
    <r>
      <rPr>
        <b/>
        <sz val="13"/>
        <rFont val="宋体"/>
        <charset val="134"/>
      </rPr>
      <t>个）</t>
    </r>
  </si>
  <si>
    <r>
      <rPr>
        <b/>
        <sz val="13"/>
        <rFont val="Times New Roman"/>
        <charset val="134"/>
      </rPr>
      <t>1.</t>
    </r>
    <r>
      <rPr>
        <b/>
        <sz val="13"/>
        <rFont val="宋体"/>
        <charset val="134"/>
      </rPr>
      <t>高速公路（个）</t>
    </r>
  </si>
  <si>
    <r>
      <rPr>
        <b/>
        <sz val="13"/>
        <rFont val="Times New Roman"/>
        <charset val="134"/>
      </rPr>
      <t>2.</t>
    </r>
    <r>
      <rPr>
        <b/>
        <sz val="13"/>
        <rFont val="宋体"/>
        <charset val="134"/>
      </rPr>
      <t>国省干道（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</si>
  <si>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color indexed="8"/>
        <rFont val="宋体"/>
        <charset val="134"/>
        <scheme val="minor"/>
      </rPr>
      <t>省道</t>
    </r>
    <r>
      <rPr>
        <sz val="13"/>
        <color indexed="8"/>
        <rFont val="宋体"/>
        <charset val="0"/>
        <scheme val="minor"/>
      </rPr>
      <t>408</t>
    </r>
    <r>
      <rPr>
        <sz val="13"/>
        <color indexed="8"/>
        <rFont val="宋体"/>
        <charset val="134"/>
        <scheme val="minor"/>
      </rPr>
      <t>线鹿角垭隧道</t>
    </r>
  </si>
  <si>
    <t>南江县</t>
  </si>
  <si>
    <t>2021-2022</t>
  </si>
  <si>
    <r>
      <rPr>
        <sz val="13"/>
        <color indexed="8"/>
        <rFont val="宋体"/>
        <charset val="134"/>
        <scheme val="minor"/>
      </rPr>
      <t>全长</t>
    </r>
    <r>
      <rPr>
        <sz val="13"/>
        <color indexed="8"/>
        <rFont val="宋体"/>
        <charset val="0"/>
        <scheme val="minor"/>
      </rPr>
      <t>6.1</t>
    </r>
    <r>
      <rPr>
        <sz val="13"/>
        <color indexed="8"/>
        <rFont val="宋体"/>
        <charset val="134"/>
        <scheme val="minor"/>
      </rPr>
      <t>公里，其中隧道</t>
    </r>
    <r>
      <rPr>
        <sz val="13"/>
        <color indexed="8"/>
        <rFont val="宋体"/>
        <charset val="0"/>
        <scheme val="minor"/>
      </rPr>
      <t>3</t>
    </r>
    <r>
      <rPr>
        <sz val="13"/>
        <color indexed="8"/>
        <rFont val="宋体"/>
        <charset val="134"/>
        <scheme val="minor"/>
      </rPr>
      <t>公里，连接线</t>
    </r>
    <r>
      <rPr>
        <sz val="13"/>
        <color indexed="8"/>
        <rFont val="宋体"/>
        <charset val="0"/>
        <scheme val="minor"/>
      </rPr>
      <t>3.1</t>
    </r>
    <r>
      <rPr>
        <sz val="13"/>
        <color indexed="8"/>
        <rFont val="宋体"/>
        <charset val="134"/>
        <scheme val="minor"/>
      </rPr>
      <t>公里</t>
    </r>
  </si>
  <si>
    <t>市场化融资</t>
  </si>
  <si>
    <r>
      <rPr>
        <sz val="13"/>
        <color indexed="8"/>
        <rFont val="宋体"/>
        <charset val="134"/>
        <scheme val="minor"/>
      </rPr>
      <t>隧道掘进</t>
    </r>
    <r>
      <rPr>
        <sz val="13"/>
        <color indexed="8"/>
        <rFont val="宋体"/>
        <charset val="0"/>
        <scheme val="minor"/>
      </rPr>
      <t>500</t>
    </r>
    <r>
      <rPr>
        <sz val="13"/>
        <color indexed="8"/>
        <rFont val="宋体"/>
        <charset val="134"/>
        <scheme val="minor"/>
      </rPr>
      <t>米，完成连接线路基</t>
    </r>
    <r>
      <rPr>
        <sz val="13"/>
        <color indexed="8"/>
        <rFont val="宋体"/>
        <charset val="0"/>
        <scheme val="minor"/>
      </rPr>
      <t>40%</t>
    </r>
  </si>
  <si>
    <t>南江交通建设投资有限公司</t>
  </si>
  <si>
    <t>邢文喜</t>
  </si>
  <si>
    <t>南江县
人民政府</t>
  </si>
  <si>
    <r>
      <rPr>
        <sz val="13"/>
        <rFont val="宋体"/>
        <charset val="134"/>
      </rPr>
      <t>程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秋</t>
    </r>
  </si>
  <si>
    <r>
      <rPr>
        <sz val="13"/>
        <rFont val="宋体"/>
        <charset val="134"/>
      </rPr>
      <t>★</t>
    </r>
  </si>
  <si>
    <r>
      <rPr>
        <b/>
        <sz val="13"/>
        <rFont val="Times New Roman"/>
        <charset val="134"/>
      </rPr>
      <t>3.</t>
    </r>
    <r>
      <rPr>
        <b/>
        <sz val="13"/>
        <rFont val="宋体"/>
        <charset val="134"/>
      </rPr>
      <t>旅游道路（</t>
    </r>
    <r>
      <rPr>
        <b/>
        <sz val="13"/>
        <rFont val="Times New Roman"/>
        <charset val="134"/>
      </rPr>
      <t>5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</si>
  <si>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旅游资源产业路</t>
    </r>
  </si>
  <si>
    <r>
      <rPr>
        <sz val="13"/>
        <rFont val="宋体"/>
        <charset val="134"/>
      </rPr>
      <t>恩阳区</t>
    </r>
  </si>
  <si>
    <r>
      <rPr>
        <sz val="13"/>
        <rFont val="宋体"/>
        <charset val="134"/>
      </rPr>
      <t>恩阳城区至蜀渔农庄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公里，恩阳至凤仪</t>
    </r>
    <r>
      <rPr>
        <sz val="13"/>
        <rFont val="Times New Roman"/>
        <charset val="134"/>
      </rPr>
      <t>5.92</t>
    </r>
    <r>
      <rPr>
        <sz val="13"/>
        <rFont val="宋体"/>
        <charset val="134"/>
      </rPr>
      <t>公里，雪山镇高观山国有林场场部道路</t>
    </r>
    <r>
      <rPr>
        <sz val="13"/>
        <rFont val="Times New Roman"/>
        <charset val="134"/>
      </rPr>
      <t>4.4</t>
    </r>
    <r>
      <rPr>
        <sz val="13"/>
        <rFont val="宋体"/>
        <charset val="134"/>
      </rPr>
      <t>公里</t>
    </r>
  </si>
  <si>
    <t>上级无偿补助</t>
  </si>
  <si>
    <r>
      <rPr>
        <sz val="13"/>
        <rFont val="Times New Roman"/>
        <charset val="134"/>
      </rPr>
      <t>32</t>
    </r>
    <r>
      <rPr>
        <sz val="13"/>
        <rFont val="宋体"/>
        <charset val="134"/>
      </rPr>
      <t>路至黄石景区完成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公里路基、高观村至林场完成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公里路基、污水处理厂至宝元寺完成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公里路基</t>
    </r>
  </si>
  <si>
    <r>
      <rPr>
        <sz val="13"/>
        <rFont val="宋体"/>
        <charset val="134"/>
      </rPr>
      <t>恩阳区农村公路管理办公室</t>
    </r>
  </si>
  <si>
    <r>
      <rPr>
        <sz val="13"/>
        <rFont val="宋体"/>
        <charset val="134"/>
      </rPr>
      <t>谭丽琼</t>
    </r>
  </si>
  <si>
    <r>
      <rPr>
        <sz val="13"/>
        <rFont val="宋体"/>
        <charset val="134"/>
      </rPr>
      <t>恩阳区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</si>
  <si>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宋体"/>
        <charset val="134"/>
      </rPr>
      <t>李玉甫</t>
    </r>
  </si>
  <si>
    <r>
      <rPr>
        <sz val="13"/>
        <rFont val="宋体"/>
        <charset val="134"/>
      </rPr>
      <t>黄石国际旅游度假区环线道路</t>
    </r>
  </si>
  <si>
    <t>2021-2023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</si>
  <si>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7.35</t>
    </r>
    <r>
      <rPr>
        <sz val="13"/>
        <rFont val="宋体"/>
        <charset val="134"/>
      </rPr>
      <t>公里，路基宽度</t>
    </r>
    <r>
      <rPr>
        <sz val="13"/>
        <rFont val="Times New Roman"/>
        <charset val="134"/>
      </rPr>
      <t>20-24</t>
    </r>
    <r>
      <rPr>
        <sz val="13"/>
        <rFont val="宋体"/>
        <charset val="134"/>
      </rPr>
      <t>米，双向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车道</t>
    </r>
  </si>
  <si>
    <r>
      <rPr>
        <sz val="13"/>
        <rFont val="宋体"/>
        <charset val="134"/>
      </rPr>
      <t>完成锦江饭店至景区大门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公里路基</t>
    </r>
  </si>
  <si>
    <t>恩阳区交通建设有限公司</t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</si>
  <si>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琳</t>
    </r>
  </si>
  <si>
    <r>
      <rPr>
        <sz val="13"/>
        <rFont val="宋体"/>
        <charset val="134"/>
      </rPr>
      <t>南江县乡村旅游路</t>
    </r>
  </si>
  <si>
    <r>
      <rPr>
        <sz val="13"/>
        <rFont val="宋体"/>
        <charset val="134"/>
      </rPr>
      <t>南江县</t>
    </r>
  </si>
  <si>
    <r>
      <rPr>
        <sz val="13"/>
        <rFont val="宋体"/>
        <charset val="134"/>
      </rPr>
      <t>西厢</t>
    </r>
    <r>
      <rPr>
        <sz val="13"/>
        <rFont val="Times New Roman"/>
        <charset val="134"/>
      </rPr>
      <t>—</t>
    </r>
    <r>
      <rPr>
        <sz val="13"/>
        <rFont val="宋体"/>
        <charset val="134"/>
      </rPr>
      <t>云顶、红光</t>
    </r>
    <r>
      <rPr>
        <sz val="13"/>
        <rFont val="Times New Roman"/>
        <charset val="134"/>
      </rPr>
      <t>—</t>
    </r>
    <r>
      <rPr>
        <sz val="13"/>
        <rFont val="宋体"/>
        <charset val="134"/>
      </rPr>
      <t>云顶等旅游公路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公里</t>
    </r>
  </si>
  <si>
    <t>上级无偿补助本级财力</t>
  </si>
  <si>
    <r>
      <rPr>
        <sz val="13"/>
        <rFont val="宋体"/>
        <charset val="134"/>
      </rPr>
      <t>完成西厢</t>
    </r>
    <r>
      <rPr>
        <sz val="13"/>
        <rFont val="Times New Roman"/>
        <charset val="134"/>
      </rPr>
      <t>—</t>
    </r>
    <r>
      <rPr>
        <sz val="13"/>
        <rFont val="宋体"/>
        <charset val="134"/>
      </rPr>
      <t>云顶等乡村旅游道路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</si>
  <si>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南江交通建设投资有限公司</t>
    </r>
  </si>
  <si>
    <r>
      <rPr>
        <sz val="13"/>
        <rFont val="宋体"/>
        <charset val="134"/>
      </rPr>
      <t>邢文喜</t>
    </r>
  </si>
  <si>
    <r>
      <rPr>
        <sz val="13"/>
        <rFont val="宋体"/>
        <charset val="134"/>
      </rPr>
      <t>南江县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</si>
  <si>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t>川陕革命根据地红军烈士陵园第一批交通专项重点建设</t>
  </si>
  <si>
    <t>通江县</t>
  </si>
  <si>
    <t>王坪烈士陵园景区内环道路、S302北极至涪阳段改建工程、万源竹峪至洪口改建工程（通江段）、沙溪乡至曹家湾改建工程等13个建设项目，总里程长142.88公里，采取二级或四级公路技术标准</t>
  </si>
  <si>
    <t>王坪烈士陵园景区内环道路及2条连接线工程完工；沙溪镇至曹家湾改建工程、板凳乡至复兴场村改建工程、二郎庙至土地堂改建工程完成路基工程；S203至诚镇至至芝苞段改建工程、大井坝至大城寨改建工程完成基础开挖</t>
  </si>
  <si>
    <t>通江县交通运输局</t>
  </si>
  <si>
    <t>吴歆勇</t>
  </si>
  <si>
    <t>通江县
人民政府</t>
  </si>
  <si>
    <t>谭青松</t>
  </si>
  <si>
    <r>
      <rPr>
        <sz val="13"/>
        <rFont val="宋体"/>
        <charset val="134"/>
      </rPr>
      <t>王坪烈士陵园景区外环道路</t>
    </r>
  </si>
  <si>
    <r>
      <rPr>
        <sz val="13"/>
        <rFont val="宋体"/>
        <charset val="134"/>
      </rPr>
      <t>通江县</t>
    </r>
  </si>
  <si>
    <r>
      <rPr>
        <sz val="13"/>
        <rFont val="宋体"/>
        <charset val="134"/>
      </rPr>
      <t>四级公路，沥青砼路面，长</t>
    </r>
    <r>
      <rPr>
        <sz val="13"/>
        <rFont val="Times New Roman"/>
        <charset val="134"/>
      </rPr>
      <t>41.7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</si>
  <si>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完成全线路基工程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</si>
  <si>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交通运输局</t>
    </r>
  </si>
  <si>
    <r>
      <rPr>
        <sz val="13"/>
        <rFont val="宋体"/>
        <charset val="134"/>
      </rPr>
      <t>吴歆勇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</si>
  <si>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</si>
  <si>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b/>
        <sz val="13"/>
        <rFont val="Times New Roman"/>
        <charset val="134"/>
      </rPr>
      <t>4.</t>
    </r>
    <r>
      <rPr>
        <b/>
        <sz val="13"/>
        <rFont val="宋体"/>
        <charset val="134"/>
      </rPr>
      <t>城市道路（桥梁）（</t>
    </r>
    <r>
      <rPr>
        <b/>
        <sz val="13"/>
        <rFont val="Times New Roman"/>
        <charset val="134"/>
      </rPr>
      <t>5</t>
    </r>
    <r>
      <rPr>
        <b/>
        <sz val="13"/>
        <rFont val="宋体"/>
        <charset val="134"/>
      </rPr>
      <t>个）</t>
    </r>
  </si>
  <si>
    <t>巴州区撤并乡镇（村）畅通工程</t>
  </si>
  <si>
    <t>巴州区</t>
  </si>
  <si>
    <t>改造提升撤并乡镇联网路及产业园区道路40公里，沥青砼路面，路面宽度4.5米-6米；建设撤并建制村联网路137公里，水泥砼路面，路面宽度不低于4.5米，配套标志标牌、路侧护栏等公路安保设施</t>
  </si>
  <si>
    <r>
      <rPr>
        <sz val="13"/>
        <rFont val="宋体"/>
        <charset val="134"/>
      </rPr>
      <t>上级无偿补助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本级财力</t>
    </r>
  </si>
  <si>
    <t>新建园区产业道路5.8公里；新改建撤并建制村联网路48.8公里、破损道路整治9公里、错车道103处。</t>
  </si>
  <si>
    <t>清江镇、化成镇、曾口镇、凤溪镇等乡镇</t>
  </si>
  <si>
    <t>各乡镇人民政府镇长</t>
  </si>
  <si>
    <t>巴州区
人民政府</t>
  </si>
  <si>
    <t>黄俊霖</t>
  </si>
  <si>
    <r>
      <rPr>
        <sz val="13"/>
        <rFont val="宋体"/>
        <charset val="134"/>
      </rPr>
      <t>恩阳大道北延线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</si>
  <si>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公里，公路一级，路基宽度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米，双向六车道，包括绿化、亮化工程</t>
    </r>
  </si>
  <si>
    <r>
      <rPr>
        <sz val="13"/>
        <rFont val="宋体"/>
        <charset val="134"/>
      </rPr>
      <t>完成两路口至古溪社区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公里路基</t>
    </r>
  </si>
  <si>
    <r>
      <rPr>
        <sz val="13"/>
        <rFont val="宋体"/>
        <charset val="134"/>
      </rPr>
      <t>巴中金汇发展有限责任公司</t>
    </r>
  </si>
  <si>
    <r>
      <rPr>
        <sz val="13"/>
        <rFont val="宋体"/>
        <charset val="134"/>
      </rPr>
      <t>程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过</t>
    </r>
  </si>
  <si>
    <r>
      <rPr>
        <sz val="13"/>
        <rFont val="宋体"/>
        <charset val="134"/>
      </rPr>
      <t>恩阳区桥梁工程</t>
    </r>
  </si>
  <si>
    <r>
      <rPr>
        <sz val="13"/>
        <rFont val="宋体"/>
        <charset val="134"/>
      </rPr>
      <t>建刘家沟大桥、坳盘村大桥、新桥河大桥、武家祠大桥、汇溪大桥</t>
    </r>
  </si>
  <si>
    <r>
      <rPr>
        <sz val="13"/>
        <rFont val="宋体"/>
        <charset val="134"/>
      </rPr>
      <t>新桥河大桥完成主体工程，刘家沟大桥、坳盘村大桥完成下部构造，武家祠大桥完成桩基工程，汇溪大桥完工</t>
    </r>
  </si>
  <si>
    <r>
      <rPr>
        <sz val="13"/>
        <rFont val="宋体"/>
        <charset val="134"/>
      </rPr>
      <t>恩阳区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交通建设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</si>
  <si>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新建城市道路</t>
  </si>
  <si>
    <t>恩阳区</t>
  </si>
  <si>
    <t>总长5.338千米，路宽20－40米，双向四－六车道，包括：规划15路（C段）、规划52路（规划15路至恩阳大道段）、53路（规划15路至恩阳大道段）、义阳山路北段、规划规划134路（舜联至利达广场道路）、规划47路、规划126路、规划36路（规划129路至恩阳中学道路）</t>
  </si>
  <si>
    <t>规划15路（C段）、规划52路、53路完工，其它完成路基施工</t>
  </si>
  <si>
    <t>巴中市恩阳区城乡建设投资集团有限公司</t>
  </si>
  <si>
    <t>周  播</t>
  </si>
  <si>
    <t>恩阳区
人民政府</t>
  </si>
  <si>
    <t>李玉甫</t>
  </si>
  <si>
    <r>
      <rPr>
        <sz val="13"/>
        <rFont val="宋体"/>
        <charset val="134"/>
      </rPr>
      <t>规划十九路北</t>
    </r>
  </si>
  <si>
    <r>
      <rPr>
        <sz val="13"/>
        <rFont val="宋体"/>
        <charset val="134"/>
      </rPr>
      <t>经开区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</si>
  <si>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公里、宽度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米的沥青混凝土路道路，含道路、桥梁、排水、照明、标线、标牌等工程</t>
    </r>
  </si>
  <si>
    <t>本级财力</t>
  </si>
  <si>
    <r>
      <rPr>
        <sz val="13"/>
        <rFont val="宋体"/>
        <charset val="134"/>
      </rPr>
      <t>全线路基形成</t>
    </r>
  </si>
  <si>
    <r>
      <rPr>
        <sz val="13"/>
        <rFont val="宋体"/>
        <charset val="134"/>
      </rPr>
      <t>巴中经开区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市政工程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</si>
  <si>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阳</t>
    </r>
  </si>
  <si>
    <r>
      <rPr>
        <sz val="13"/>
        <rFont val="宋体"/>
        <charset val="134"/>
      </rPr>
      <t>经开区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管委会</t>
    </r>
  </si>
  <si>
    <r>
      <rPr>
        <sz val="13"/>
        <rFont val="宋体"/>
        <charset val="134"/>
      </rPr>
      <t>刘小林</t>
    </r>
  </si>
  <si>
    <r>
      <rPr>
        <b/>
        <sz val="13"/>
        <rFont val="Times New Roman"/>
        <charset val="134"/>
      </rPr>
      <t>5.</t>
    </r>
    <r>
      <rPr>
        <b/>
        <sz val="13"/>
        <rFont val="宋体"/>
        <charset val="134"/>
      </rPr>
      <t>农村道路（</t>
    </r>
    <r>
      <rPr>
        <b/>
        <sz val="13"/>
        <rFont val="Times New Roman"/>
        <charset val="134"/>
      </rPr>
      <t>8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</si>
  <si>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改扩建村级互联互通及道路黑化工程</t>
    </r>
  </si>
  <si>
    <r>
      <rPr>
        <sz val="13"/>
        <rFont val="宋体"/>
        <charset val="134"/>
      </rPr>
      <t>巴州区</t>
    </r>
  </si>
  <si>
    <t>改扩建道路80公里：其中凤头山村等联网路80公里；梓橦庙至柳岗路段油路13公里；巾字－朱垭路－青云段油路12公里，清江等片区道路黑化45公里</t>
  </si>
  <si>
    <t>改扩建凤头山村等联网路50公里，黑化清江等片区道路20公里</t>
  </si>
  <si>
    <r>
      <rPr>
        <sz val="13"/>
        <rFont val="宋体"/>
        <charset val="134"/>
      </rPr>
      <t>各乡镇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</si>
  <si>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宋体"/>
        <charset val="134"/>
      </rPr>
      <t>各乡镇长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</si>
  <si>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</si>
  <si>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宋体"/>
        <charset val="134"/>
      </rPr>
      <t>村组联网路</t>
    </r>
  </si>
  <si>
    <r>
      <rPr>
        <sz val="13"/>
        <rFont val="宋体"/>
        <charset val="134"/>
      </rPr>
      <t>建制村联网路</t>
    </r>
    <r>
      <rPr>
        <sz val="13"/>
        <rFont val="Times New Roman"/>
        <charset val="134"/>
      </rPr>
      <t>120</t>
    </r>
    <r>
      <rPr>
        <sz val="13"/>
        <rFont val="宋体"/>
        <charset val="134"/>
      </rPr>
      <t>公里，路基宽</t>
    </r>
    <r>
      <rPr>
        <sz val="13"/>
        <rFont val="Times New Roman"/>
        <charset val="134"/>
      </rPr>
      <t>5.5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4.5</t>
    </r>
    <r>
      <rPr>
        <sz val="13"/>
        <rFont val="宋体"/>
        <charset val="134"/>
      </rPr>
      <t>米，水泥砼路面；村组道路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公里，路基宽</t>
    </r>
    <r>
      <rPr>
        <sz val="13"/>
        <rFont val="Times New Roman"/>
        <charset val="134"/>
      </rPr>
      <t>4.5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米，水泥砼路面</t>
    </r>
  </si>
  <si>
    <r>
      <rPr>
        <sz val="13"/>
        <rFont val="宋体"/>
        <charset val="134"/>
      </rPr>
      <t>完工</t>
    </r>
  </si>
  <si>
    <t>特色产业路通组路建设</t>
  </si>
  <si>
    <r>
      <rPr>
        <sz val="13"/>
        <color theme="1"/>
        <rFont val="宋体"/>
        <charset val="134"/>
        <scheme val="minor"/>
      </rPr>
      <t>新建特色产业路通组路</t>
    </r>
    <r>
      <rPr>
        <sz val="13"/>
        <color indexed="8"/>
        <rFont val="宋体"/>
        <charset val="0"/>
        <scheme val="minor"/>
      </rPr>
      <t>290</t>
    </r>
    <r>
      <rPr>
        <sz val="13"/>
        <color indexed="8"/>
        <rFont val="宋体"/>
        <charset val="134"/>
        <scheme val="minor"/>
      </rPr>
      <t>公里</t>
    </r>
  </si>
  <si>
    <t>新建特色产业路通组路290公里</t>
  </si>
  <si>
    <t>相关乡镇</t>
  </si>
  <si>
    <t>相关乡镇长</t>
  </si>
  <si>
    <t xml:space="preserve"> </t>
  </si>
  <si>
    <r>
      <rPr>
        <sz val="13"/>
        <rFont val="宋体"/>
        <charset val="134"/>
      </rPr>
      <t>铁佛镇黄嘴头渡口改公路桥</t>
    </r>
  </si>
  <si>
    <r>
      <rPr>
        <sz val="13"/>
        <rFont val="宋体"/>
        <charset val="134"/>
      </rPr>
      <t>长</t>
    </r>
    <r>
      <rPr>
        <sz val="13"/>
        <rFont val="Times New Roman"/>
        <charset val="134"/>
      </rPr>
      <t>358</t>
    </r>
    <r>
      <rPr>
        <sz val="13"/>
        <rFont val="宋体"/>
        <charset val="134"/>
      </rPr>
      <t>米、宽度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米，引道长</t>
    </r>
    <r>
      <rPr>
        <sz val="13"/>
        <rFont val="Times New Roman"/>
        <charset val="134"/>
      </rPr>
      <t>489</t>
    </r>
    <r>
      <rPr>
        <sz val="13"/>
        <rFont val="宋体"/>
        <charset val="134"/>
      </rPr>
      <t>米、宽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</si>
  <si>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根以上桥梁桩基工程及引桥等其它工程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</si>
  <si>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地方海事处</t>
    </r>
  </si>
  <si>
    <r>
      <rPr>
        <sz val="13"/>
        <rFont val="宋体"/>
        <charset val="134"/>
      </rPr>
      <t>何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波</t>
    </r>
  </si>
  <si>
    <r>
      <rPr>
        <sz val="13"/>
        <rFont val="宋体"/>
        <charset val="134"/>
      </rPr>
      <t>农村道路新增工程</t>
    </r>
  </si>
  <si>
    <r>
      <rPr>
        <sz val="13"/>
        <rFont val="宋体"/>
        <charset val="134"/>
      </rPr>
      <t>新改建农村道路</t>
    </r>
    <r>
      <rPr>
        <sz val="13"/>
        <rFont val="Times New Roman"/>
        <charset val="134"/>
      </rPr>
      <t>493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</si>
  <si>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250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</si>
  <si>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相关乡镇</t>
    </r>
  </si>
  <si>
    <r>
      <rPr>
        <sz val="13"/>
        <rFont val="宋体"/>
        <charset val="134"/>
      </rPr>
      <t>相关乡镇长</t>
    </r>
  </si>
  <si>
    <r>
      <rPr>
        <sz val="14"/>
        <rFont val="宋体"/>
        <charset val="134"/>
      </rPr>
      <t>王坪红色旅游公路维修改建</t>
    </r>
  </si>
  <si>
    <r>
      <rPr>
        <sz val="14"/>
        <rFont val="宋体"/>
        <charset val="134"/>
      </rPr>
      <t>通江县</t>
    </r>
  </si>
  <si>
    <r>
      <rPr>
        <sz val="14"/>
        <rFont val="宋体"/>
        <charset val="134"/>
      </rPr>
      <t>对小江口</t>
    </r>
    <r>
      <rPr>
        <sz val="14"/>
        <rFont val="Times New Roman"/>
        <charset val="134"/>
      </rPr>
      <t>-</t>
    </r>
    <r>
      <rPr>
        <sz val="14"/>
        <rFont val="宋体"/>
        <charset val="134"/>
      </rPr>
      <t>至诚（小魏路）</t>
    </r>
    <r>
      <rPr>
        <sz val="14"/>
        <rFont val="Times New Roman"/>
        <charset val="134"/>
      </rPr>
      <t>-</t>
    </r>
    <r>
      <rPr>
        <sz val="14"/>
        <rFont val="宋体"/>
        <charset val="134"/>
      </rPr>
      <t>沙溪（至沙路）</t>
    </r>
    <r>
      <rPr>
        <sz val="14"/>
        <rFont val="Times New Roman"/>
        <charset val="134"/>
      </rPr>
      <t>-</t>
    </r>
    <r>
      <rPr>
        <sz val="14"/>
        <rFont val="宋体"/>
        <charset val="134"/>
      </rPr>
      <t>长胜（纪红路）</t>
    </r>
    <r>
      <rPr>
        <sz val="14"/>
        <rFont val="Times New Roman"/>
        <charset val="134"/>
      </rPr>
      <t>-G347</t>
    </r>
    <r>
      <rPr>
        <sz val="14"/>
        <rFont val="宋体"/>
        <charset val="134"/>
      </rPr>
      <t>小江口段和巴万高速唱歌连接线</t>
    </r>
    <r>
      <rPr>
        <sz val="14"/>
        <rFont val="Times New Roman"/>
        <charset val="134"/>
      </rPr>
      <t>-S302</t>
    </r>
    <r>
      <rPr>
        <sz val="14"/>
        <rFont val="宋体"/>
        <charset val="134"/>
      </rPr>
      <t>小魏路</t>
    </r>
    <r>
      <rPr>
        <sz val="14"/>
        <rFont val="Times New Roman"/>
        <charset val="134"/>
      </rPr>
      <t>-</t>
    </r>
    <r>
      <rPr>
        <sz val="14"/>
        <rFont val="宋体"/>
        <charset val="134"/>
      </rPr>
      <t>至诚镇段两段公路完善提升标线标牌，选址新建停车场、观景台、骑行道，进行沿线绿化景观提升</t>
    </r>
  </si>
  <si>
    <r>
      <rPr>
        <sz val="14"/>
        <rFont val="宋体"/>
        <charset val="134"/>
      </rPr>
      <t>完工</t>
    </r>
  </si>
  <si>
    <r>
      <rPr>
        <sz val="14"/>
        <rFont val="宋体"/>
        <charset val="134"/>
      </rPr>
      <t>通江县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交通运输局</t>
    </r>
  </si>
  <si>
    <r>
      <rPr>
        <sz val="14"/>
        <rFont val="宋体"/>
        <charset val="134"/>
      </rPr>
      <t>吴歆勇</t>
    </r>
  </si>
  <si>
    <r>
      <rPr>
        <sz val="14"/>
        <rFont val="宋体"/>
        <charset val="134"/>
      </rPr>
      <t>通江县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人民政府</t>
    </r>
  </si>
  <si>
    <t>喜神至麻石公路（平昌段）</t>
  </si>
  <si>
    <t>平昌县</t>
  </si>
  <si>
    <t>改扩建11公里，四级公路</t>
  </si>
  <si>
    <t>完工</t>
  </si>
  <si>
    <t>平昌畅达交通建设投资有限公司</t>
  </si>
  <si>
    <t>杜军利</t>
  </si>
  <si>
    <t>平昌县
人民政府</t>
  </si>
  <si>
    <t>李余良</t>
  </si>
  <si>
    <t>S303线江口镇至青云段</t>
  </si>
  <si>
    <t>四级公路，长23.7公里，路基宽8.5米，路面宽7.5米，沥青混凝土路面</t>
  </si>
  <si>
    <t>完成路基工程70%</t>
  </si>
  <si>
    <r>
      <rPr>
        <b/>
        <sz val="13"/>
        <rFont val="宋体"/>
        <charset val="134"/>
      </rPr>
      <t>（二）水利（</t>
    </r>
    <r>
      <rPr>
        <b/>
        <sz val="13"/>
        <rFont val="Times New Roman"/>
        <charset val="134"/>
      </rPr>
      <t>17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</si>
  <si>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巴中市第四水厂及区域供水联通工程</t>
    </r>
  </si>
  <si>
    <r>
      <rPr>
        <sz val="13"/>
        <rFont val="宋体"/>
        <charset val="134"/>
      </rPr>
      <t>市本级</t>
    </r>
  </si>
  <si>
    <t>2021-2024</t>
  </si>
  <si>
    <r>
      <rPr>
        <sz val="13"/>
        <rFont val="宋体"/>
        <charset val="134"/>
      </rPr>
      <t>新建巴中市第四水厂及其附属工程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/d</t>
    </r>
    <r>
      <rPr>
        <sz val="13"/>
        <rFont val="宋体"/>
        <charset val="134"/>
      </rPr>
      <t>（一期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/d</t>
    </r>
    <r>
      <rPr>
        <sz val="13"/>
        <rFont val="宋体"/>
        <charset val="134"/>
      </rPr>
      <t>）；巴州城区改扩建主供水管道约</t>
    </r>
    <r>
      <rPr>
        <sz val="13"/>
        <rFont val="Times New Roman"/>
        <charset val="134"/>
      </rPr>
      <t>22.088</t>
    </r>
    <r>
      <rPr>
        <sz val="13"/>
        <rFont val="宋体"/>
        <charset val="134"/>
      </rPr>
      <t>千米；兴文新区改扩建供水管道约</t>
    </r>
    <r>
      <rPr>
        <sz val="13"/>
        <rFont val="Times New Roman"/>
        <charset val="134"/>
      </rPr>
      <t>10.081</t>
    </r>
    <r>
      <rPr>
        <sz val="13"/>
        <rFont val="宋体"/>
        <charset val="134"/>
      </rPr>
      <t>千米；巴州城区与兴文新区供水联通工程，新铺</t>
    </r>
    <r>
      <rPr>
        <sz val="13"/>
        <rFont val="Times New Roman"/>
        <charset val="134"/>
      </rPr>
      <t>DN800</t>
    </r>
    <r>
      <rPr>
        <sz val="13"/>
        <rFont val="宋体"/>
        <charset val="134"/>
      </rPr>
      <t>供水管道约</t>
    </r>
    <r>
      <rPr>
        <sz val="13"/>
        <rFont val="Times New Roman"/>
        <charset val="134"/>
      </rPr>
      <t>4.739</t>
    </r>
    <r>
      <rPr>
        <sz val="13"/>
        <rFont val="宋体"/>
        <charset val="134"/>
      </rPr>
      <t>千米（含新建隧洞</t>
    </r>
    <r>
      <rPr>
        <sz val="13"/>
        <rFont val="Times New Roman"/>
        <charset val="134"/>
      </rPr>
      <t>3876</t>
    </r>
    <r>
      <rPr>
        <sz val="13"/>
        <rFont val="宋体"/>
        <charset val="134"/>
      </rPr>
      <t>米）；巴州城区与恩阳区新铺</t>
    </r>
    <r>
      <rPr>
        <sz val="13"/>
        <rFont val="Times New Roman"/>
        <charset val="134"/>
      </rPr>
      <t>DN800</t>
    </r>
    <r>
      <rPr>
        <sz val="13"/>
        <rFont val="宋体"/>
        <charset val="134"/>
      </rPr>
      <t>供水管道约</t>
    </r>
    <r>
      <rPr>
        <sz val="13"/>
        <rFont val="Times New Roman"/>
        <charset val="134"/>
      </rPr>
      <t>11.486</t>
    </r>
    <r>
      <rPr>
        <sz val="13"/>
        <rFont val="宋体"/>
        <charset val="134"/>
      </rPr>
      <t>千米）</t>
    </r>
  </si>
  <si>
    <t>银行贷款</t>
  </si>
  <si>
    <r>
      <rPr>
        <sz val="13"/>
        <rFont val="宋体"/>
        <charset val="134"/>
      </rPr>
      <t>完成勘察、设计、施工及监理招标，巴州城区与兴文新区供水联通工程、巴州城区与恩阳区供水联通工程开工建设</t>
    </r>
  </si>
  <si>
    <t>市公用事业投资集团股份
有限公司</t>
  </si>
  <si>
    <r>
      <rPr>
        <sz val="13"/>
        <rFont val="宋体"/>
        <charset val="134"/>
      </rPr>
      <t>代昌军</t>
    </r>
  </si>
  <si>
    <t>市公用事业投资集团股份有限公司</t>
  </si>
  <si>
    <r>
      <rPr>
        <sz val="13"/>
        <rFont val="宋体"/>
        <charset val="134"/>
      </rPr>
      <t>巴州区渠江流域治理工程</t>
    </r>
  </si>
  <si>
    <r>
      <rPr>
        <sz val="13"/>
        <rFont val="宋体"/>
        <charset val="134"/>
      </rPr>
      <t>治理曾口镇店子河山洪沟等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条中小河流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公里；整治病险水库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座；建流域治理监测系统平台</t>
    </r>
  </si>
  <si>
    <r>
      <rPr>
        <sz val="13"/>
        <rFont val="宋体"/>
        <charset val="134"/>
      </rPr>
      <t>完成曾口镇店子河山洪沟治理工程</t>
    </r>
    <r>
      <rPr>
        <sz val="13"/>
        <rFont val="Times New Roman"/>
        <charset val="134"/>
      </rPr>
      <t>40%</t>
    </r>
    <r>
      <rPr>
        <sz val="13"/>
        <rFont val="宋体"/>
        <charset val="134"/>
      </rPr>
      <t>；整治病险水库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座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</si>
  <si>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水利局</t>
    </r>
  </si>
  <si>
    <r>
      <rPr>
        <sz val="13"/>
        <rFont val="宋体"/>
        <charset val="134"/>
      </rPr>
      <t>吴圣明</t>
    </r>
  </si>
  <si>
    <t>恩阳河城区段防洪治理工程</t>
  </si>
  <si>
    <t>2021-2025</t>
  </si>
  <si>
    <t>新建恩阳河城区麻石垭至琵琶滩、右岸琵琶滩至城区闸坝、左岸工业园入口至闸坝15公里Ⅳ等堤防，综合治理河道15.6公里</t>
  </si>
  <si>
    <r>
      <rPr>
        <sz val="13"/>
        <rFont val="宋体"/>
        <charset val="134"/>
      </rPr>
      <t>上级无偿补助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</si>
  <si>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t>新建麻石垭至琵琶大桥段防洪堤及河道综合治理</t>
  </si>
  <si>
    <t>巴中市恩阳区城乡建设投资有限责任公司</t>
  </si>
  <si>
    <r>
      <rPr>
        <sz val="13"/>
        <rFont val="宋体"/>
        <charset val="134"/>
      </rPr>
      <t>芝子河防洪治理</t>
    </r>
  </si>
  <si>
    <r>
      <rPr>
        <sz val="13"/>
        <rFont val="宋体"/>
        <charset val="134"/>
      </rPr>
      <t>芝子河三河场、渔溪镇、城区段综合治理</t>
    </r>
    <r>
      <rPr>
        <sz val="13"/>
        <rFont val="Times New Roman"/>
        <charset val="134"/>
      </rPr>
      <t>35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</si>
  <si>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完成河道综合治理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</si>
  <si>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恩阳区城乡建设投资有限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责任公司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</si>
  <si>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播</t>
    </r>
  </si>
  <si>
    <t>城乡供水一体化</t>
  </si>
  <si>
    <t>有偿划拨花丛等9个供水站资产由润禹水务公司统一经营，改扩建茶坝片区水厂、花丛、玉山供水工程；铺设提引水管道23千米，输水管道300千米，配水管道530千米</t>
  </si>
  <si>
    <t>债券</t>
  </si>
  <si>
    <t>完成花丛等9个供水站资产有偿划拨</t>
  </si>
  <si>
    <t>巴中市润禹水务有限公司</t>
  </si>
  <si>
    <t>何建平</t>
  </si>
  <si>
    <r>
      <rPr>
        <sz val="13"/>
        <rFont val="宋体"/>
        <charset val="134"/>
      </rPr>
      <t>恩阳区万口当家塘治理工程</t>
    </r>
  </si>
  <si>
    <r>
      <rPr>
        <sz val="13"/>
        <rFont val="宋体"/>
        <charset val="134"/>
      </rPr>
      <t>对恩阳区蓄水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千方以上的山坪塘开展病险整治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</si>
  <si>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260</t>
    </r>
    <r>
      <rPr>
        <sz val="13"/>
        <rFont val="宋体"/>
        <charset val="134"/>
      </rPr>
      <t>口山坪塘整治</t>
    </r>
  </si>
  <si>
    <r>
      <rPr>
        <sz val="13"/>
        <rFont val="宋体"/>
        <charset val="134"/>
      </rPr>
      <t>各项目村（居）委员会</t>
    </r>
  </si>
  <si>
    <t>相关项目村（居）负责人</t>
  </si>
  <si>
    <t>恩阳区农业产业和旅游业配套水源工程</t>
  </si>
  <si>
    <t>改扩建水源工程14处</t>
  </si>
  <si>
    <t>海山村山湾等5个农业水源工程扩建工程完工</t>
  </si>
  <si>
    <t>柳林镇海山村等</t>
  </si>
  <si>
    <t>韩渭才</t>
  </si>
  <si>
    <r>
      <rPr>
        <sz val="13"/>
        <rFont val="宋体"/>
        <charset val="134"/>
      </rPr>
      <t>汇田河水库</t>
    </r>
  </si>
  <si>
    <r>
      <rPr>
        <sz val="13"/>
        <rFont val="宋体"/>
        <charset val="134"/>
      </rPr>
      <t>新建小（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）型水库，总库容</t>
    </r>
    <r>
      <rPr>
        <sz val="13"/>
        <rFont val="Times New Roman"/>
        <charset val="134"/>
      </rPr>
      <t>211</t>
    </r>
    <r>
      <rPr>
        <sz val="13"/>
        <rFont val="宋体"/>
        <charset val="134"/>
      </rPr>
      <t>万立方米</t>
    </r>
  </si>
  <si>
    <t>上级无偿补助债券</t>
  </si>
  <si>
    <r>
      <rPr>
        <sz val="13"/>
        <rFont val="宋体"/>
        <charset val="134"/>
      </rPr>
      <t>改建道路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公里，开工建设枢纽工程</t>
    </r>
  </si>
  <si>
    <r>
      <rPr>
        <sz val="13"/>
        <rFont val="宋体"/>
        <charset val="134"/>
      </rPr>
      <t>南江县水务建设投资开发有限公司</t>
    </r>
  </si>
  <si>
    <r>
      <rPr>
        <sz val="13"/>
        <rFont val="宋体"/>
        <charset val="134"/>
      </rPr>
      <t>胡均德</t>
    </r>
  </si>
  <si>
    <r>
      <rPr>
        <sz val="13"/>
        <rFont val="宋体"/>
        <charset val="134"/>
      </rPr>
      <t>南江县堤防工程</t>
    </r>
  </si>
  <si>
    <r>
      <rPr>
        <sz val="13"/>
        <rFont val="宋体"/>
        <charset val="134"/>
      </rPr>
      <t>新建生茂汽修厂至污水处理厂段、杨坝场镇段等堤防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公里及沿线河道综合整治</t>
    </r>
  </si>
  <si>
    <r>
      <rPr>
        <sz val="13"/>
        <rFont val="宋体"/>
        <charset val="134"/>
      </rPr>
      <t>建成生茂汽修厂至污水处理厂段、杨坝场镇段堤防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</si>
  <si>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南江县城拦蓄水工程</t>
    </r>
  </si>
  <si>
    <r>
      <rPr>
        <sz val="13"/>
        <rFont val="宋体"/>
        <charset val="134"/>
      </rPr>
      <t>新建城区河段拦蓄水设施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处，升级改造城区低水坝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座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</si>
  <si>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85%</t>
    </r>
  </si>
  <si>
    <r>
      <rPr>
        <sz val="13"/>
        <rFont val="宋体"/>
        <charset val="134"/>
      </rPr>
      <t>南江县雾源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污水处理有限公司</t>
    </r>
  </si>
  <si>
    <r>
      <rPr>
        <sz val="13"/>
        <rFont val="宋体"/>
        <charset val="134"/>
      </rPr>
      <t>李仙荣</t>
    </r>
  </si>
  <si>
    <t>南江县城乡供水提升工程</t>
  </si>
  <si>
    <t>建乡镇供水管网160公里，城区引水管道56公里，改造供水管网30公里，配套建设供水中转站及其附属设施，建农村供水保障工程600余处。建县城饮用水源水库1座，水质检测中心1座，配套相关附属设施</t>
  </si>
  <si>
    <t>建成关坝镇9000m³/d农村供水工程1处，铺设管径200—500mm输水管线50公里，完成县城区断渠至秀水大桥段管径820mm供水管网6.8公里，建成水质检测中心1座</t>
  </si>
  <si>
    <t>南江润和市政有限责任公司</t>
  </si>
  <si>
    <t>李仙荣</t>
  </si>
  <si>
    <r>
      <rPr>
        <sz val="13"/>
        <rFont val="宋体"/>
        <charset val="134"/>
      </rPr>
      <t>青峪口水库</t>
    </r>
  </si>
  <si>
    <t>2021-2027</t>
  </si>
  <si>
    <r>
      <rPr>
        <sz val="13"/>
        <rFont val="宋体"/>
        <charset val="134"/>
      </rPr>
      <t>总库容为</t>
    </r>
    <r>
      <rPr>
        <sz val="13"/>
        <rFont val="Times New Roman"/>
        <charset val="134"/>
      </rPr>
      <t>1.47</t>
    </r>
    <r>
      <rPr>
        <sz val="13"/>
        <rFont val="宋体"/>
        <charset val="134"/>
      </rPr>
      <t>亿方，坝顶高程</t>
    </r>
    <r>
      <rPr>
        <sz val="13"/>
        <rFont val="Times New Roman"/>
        <charset val="134"/>
      </rPr>
      <t>406</t>
    </r>
    <r>
      <rPr>
        <sz val="13"/>
        <rFont val="宋体"/>
        <charset val="134"/>
      </rPr>
      <t>米，最大坝高</t>
    </r>
    <r>
      <rPr>
        <sz val="13"/>
        <rFont val="Times New Roman"/>
        <charset val="134"/>
      </rPr>
      <t>74</t>
    </r>
    <r>
      <rPr>
        <sz val="13"/>
        <rFont val="宋体"/>
        <charset val="134"/>
      </rPr>
      <t>米，坝顶宽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米，正常蓄水位</t>
    </r>
    <r>
      <rPr>
        <sz val="13"/>
        <rFont val="Times New Roman"/>
        <charset val="134"/>
      </rPr>
      <t xml:space="preserve"> 400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</si>
  <si>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完成枢纽区场地平整、临时道路修建及启动枢纽工程区征地移民工作</t>
    </r>
  </si>
  <si>
    <r>
      <rPr>
        <sz val="13"/>
        <rFont val="宋体"/>
        <charset val="134"/>
      </rPr>
      <t>通江县青峪口水库开发有限责任公司</t>
    </r>
  </si>
  <si>
    <r>
      <rPr>
        <sz val="13"/>
        <rFont val="宋体"/>
        <charset val="134"/>
      </rPr>
      <t>李洪静</t>
    </r>
  </si>
  <si>
    <r>
      <rPr>
        <sz val="13"/>
        <rFont val="Times New Roman"/>
        <charset val="134"/>
      </rPr>
      <t>▲+</t>
    </r>
    <r>
      <rPr>
        <sz val="13"/>
        <rFont val="宋体"/>
        <charset val="134"/>
      </rPr>
      <t>★</t>
    </r>
  </si>
  <si>
    <r>
      <rPr>
        <sz val="13"/>
        <rFont val="宋体"/>
        <charset val="134"/>
      </rPr>
      <t>通江县小型水库除险加固</t>
    </r>
  </si>
  <si>
    <r>
      <rPr>
        <sz val="13"/>
        <rFont val="Times New Roman"/>
        <charset val="134"/>
      </rPr>
      <t>28</t>
    </r>
    <r>
      <rPr>
        <sz val="13"/>
        <rFont val="宋体"/>
        <charset val="134"/>
      </rPr>
      <t>座小型病险水库除险加固和</t>
    </r>
    <r>
      <rPr>
        <sz val="13"/>
        <rFont val="Times New Roman"/>
        <charset val="134"/>
      </rPr>
      <t>65</t>
    </r>
    <r>
      <rPr>
        <sz val="13"/>
        <rFont val="宋体"/>
        <charset val="134"/>
      </rPr>
      <t>座小型水库维修养护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</si>
  <si>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28</t>
    </r>
    <r>
      <rPr>
        <sz val="13"/>
        <rFont val="宋体"/>
        <charset val="134"/>
      </rPr>
      <t>座小型病险水库除险加固和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座小型水库维修养护</t>
    </r>
  </si>
  <si>
    <r>
      <rPr>
        <sz val="13"/>
        <rFont val="宋体"/>
        <charset val="134"/>
      </rPr>
      <t>通江县水利局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相关乡镇</t>
    </r>
  </si>
  <si>
    <r>
      <rPr>
        <sz val="13"/>
        <rFont val="宋体"/>
        <charset val="134"/>
      </rPr>
      <t>陈尚诗</t>
    </r>
  </si>
  <si>
    <t>白衣防洪堤工程</t>
  </si>
  <si>
    <t>新建防洪护岸堤长5001.78m，其中右岸长2485.05m，排涝涵洞（管）8处；左岸长2516.73mm，排涝函洞（管）10处</t>
  </si>
  <si>
    <t>完成总工程量的75%</t>
  </si>
  <si>
    <t>平昌县河湖管理保护局</t>
  </si>
  <si>
    <t>孙明良</t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</si>
  <si>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</si>
  <si>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宋体"/>
        <charset val="134"/>
      </rPr>
      <t>平昌县病险水库排危加固</t>
    </r>
  </si>
  <si>
    <r>
      <rPr>
        <sz val="13"/>
        <rFont val="宋体"/>
        <charset val="134"/>
      </rPr>
      <t>平昌县</t>
    </r>
  </si>
  <si>
    <r>
      <rPr>
        <sz val="13"/>
        <rFont val="宋体"/>
        <charset val="134"/>
      </rPr>
      <t>对</t>
    </r>
    <r>
      <rPr>
        <sz val="13"/>
        <rFont val="Times New Roman"/>
        <charset val="134"/>
      </rPr>
      <t>29</t>
    </r>
    <r>
      <rPr>
        <sz val="13"/>
        <rFont val="宋体"/>
        <charset val="134"/>
      </rPr>
      <t>个镇（管委会、办事处、管理局）</t>
    </r>
    <r>
      <rPr>
        <sz val="13"/>
        <rFont val="Times New Roman"/>
        <charset val="134"/>
      </rPr>
      <t>71</t>
    </r>
    <r>
      <rPr>
        <sz val="13"/>
        <rFont val="宋体"/>
        <charset val="134"/>
      </rPr>
      <t>座病险水库排危加固</t>
    </r>
  </si>
  <si>
    <r>
      <rPr>
        <sz val="13"/>
        <rFont val="宋体"/>
        <charset val="134"/>
      </rPr>
      <t>相关镇、管委会、办事处、管理局</t>
    </r>
  </si>
  <si>
    <r>
      <rPr>
        <sz val="13"/>
        <rFont val="宋体"/>
        <charset val="134"/>
      </rPr>
      <t>相关单位负责人</t>
    </r>
  </si>
  <si>
    <r>
      <rPr>
        <sz val="13"/>
        <rFont val="宋体"/>
        <charset val="134"/>
      </rPr>
      <t>李余良</t>
    </r>
  </si>
  <si>
    <r>
      <rPr>
        <sz val="13"/>
        <rFont val="宋体"/>
        <charset val="134"/>
      </rPr>
      <t>平昌县泉源供水工程</t>
    </r>
  </si>
  <si>
    <r>
      <rPr>
        <sz val="13"/>
        <rFont val="宋体"/>
        <charset val="134"/>
      </rPr>
      <t>新建综合水厂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座，新建取水管道，改建入户管网，安装入户智能水表，改造蓄水池一座，新建道路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公里，购置净水设备及其它配套设施</t>
    </r>
  </si>
  <si>
    <t>企业自筹</t>
  </si>
  <si>
    <r>
      <rPr>
        <sz val="13"/>
        <rFont val="宋体"/>
        <charset val="134"/>
      </rPr>
      <t>平昌县泉源自来水有限公司</t>
    </r>
  </si>
  <si>
    <r>
      <rPr>
        <sz val="13"/>
        <rFont val="宋体"/>
        <charset val="134"/>
      </rPr>
      <t>余龙兵</t>
    </r>
  </si>
  <si>
    <r>
      <rPr>
        <sz val="13"/>
        <rFont val="宋体"/>
        <charset val="134"/>
      </rPr>
      <t>经开区西片河道整治</t>
    </r>
  </si>
  <si>
    <r>
      <rPr>
        <sz val="13"/>
        <rFont val="宋体"/>
        <charset val="134"/>
      </rPr>
      <t>整治河道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千米，包括河堤整治、景观工程等配套设施建设</t>
    </r>
  </si>
  <si>
    <r>
      <rPr>
        <sz val="13"/>
        <rFont val="宋体"/>
        <charset val="134"/>
      </rPr>
      <t>河堤护坡完成</t>
    </r>
  </si>
  <si>
    <r>
      <rPr>
        <sz val="13"/>
        <rFont val="宋体"/>
        <charset val="134"/>
      </rPr>
      <t>巴中经开区市政工程有限公司</t>
    </r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</si>
  <si>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阳</t>
    </r>
  </si>
  <si>
    <t>刘小林</t>
  </si>
  <si>
    <t>（三）城乡建设（21个）</t>
  </si>
  <si>
    <t>巴中东站铁路枢纽TOD项目</t>
  </si>
  <si>
    <t>市本级</t>
  </si>
  <si>
    <r>
      <rPr>
        <sz val="13"/>
        <rFont val="宋体"/>
        <charset val="134"/>
      </rPr>
      <t>站房建设1.4万平方米；站区基础设施配套包括综合服务中心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万平方米、停车场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万平方米、站前广场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万平方米，配套用房等附属设施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万平方米；土地综合开发占地</t>
    </r>
    <r>
      <rPr>
        <sz val="13"/>
        <rFont val="Times New Roman"/>
        <charset val="134"/>
      </rPr>
      <t>750</t>
    </r>
    <r>
      <rPr>
        <sz val="13"/>
        <rFont val="宋体"/>
        <charset val="134"/>
      </rPr>
      <t>亩（一期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亩、二期4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亩），包括商业体等</t>
    </r>
  </si>
  <si>
    <t>企业自筹
银行贷款</t>
  </si>
  <si>
    <r>
      <rPr>
        <sz val="13"/>
        <rFont val="宋体"/>
        <charset val="134"/>
      </rPr>
      <t>完成站前广场范围内的场地平整和站前广场地下箱涵建设；启动土地综合开发一期（约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亩）场地平整</t>
    </r>
  </si>
  <si>
    <t>汉巴南城际铁路有限责任公司
四川铁投城乡投资建设集团公司
市交通投资集团公司</t>
  </si>
  <si>
    <t>刘志刚
白  茂
周照森</t>
  </si>
  <si>
    <r>
      <rPr>
        <sz val="13"/>
        <rFont val="宋体"/>
        <charset val="134"/>
      </rPr>
      <t>市发展改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革委
经开区管委会</t>
    </r>
  </si>
  <si>
    <r>
      <rPr>
        <sz val="13"/>
        <rFont val="宋体"/>
        <charset val="134"/>
      </rPr>
      <t>张夕谦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刘小林</t>
    </r>
  </si>
  <si>
    <t>★</t>
  </si>
  <si>
    <t>巴城城市功能提升工程</t>
  </si>
  <si>
    <t>拆除旧房建筑面积约3.5万平方米；新建魁星楼、南池河、东门大桥3处城市广场3.4万平方米；新建物资局、魁星楼、南池河、高架桥、凤凰国际城南侧5处智慧停车场及商业综合体8.5万平方米；新改建幸福巷子、南坝滨河路、拓宽晏阳初大桥等3条城区市政道路5.2公里；新建雨污管网16.6公里、路面破碎及恢复2.9万平方米，整治内河防洪堤坝3.4公里</t>
  </si>
  <si>
    <t>上级无偿补助
债券
银行贷款
本级财力</t>
  </si>
  <si>
    <t>启动魁星楼广场建设及南坝滨河路建设；南池河景观提升工程完工；幸福巷子、广福下街道路整治全面完工。</t>
  </si>
  <si>
    <t>汇鑫公司、源丰公司</t>
  </si>
  <si>
    <t>陈国斌、邹红英</t>
  </si>
  <si>
    <r>
      <rPr>
        <sz val="13"/>
        <rFont val="宋体"/>
        <charset val="134"/>
      </rPr>
      <t>盘兴物流园区货运停车场</t>
    </r>
  </si>
  <si>
    <r>
      <rPr>
        <sz val="13"/>
        <rFont val="宋体"/>
        <charset val="134"/>
      </rPr>
      <t>建货运停车场</t>
    </r>
    <r>
      <rPr>
        <sz val="13"/>
        <rFont val="Times New Roman"/>
        <charset val="134"/>
      </rPr>
      <t>32524</t>
    </r>
    <r>
      <rPr>
        <sz val="13"/>
        <rFont val="宋体"/>
        <charset val="134"/>
      </rPr>
      <t>平方米及配套设施</t>
    </r>
  </si>
  <si>
    <r>
      <rPr>
        <sz val="13"/>
        <rFont val="宋体"/>
        <charset val="134"/>
      </rPr>
      <t>停车场主体施工</t>
    </r>
  </si>
  <si>
    <r>
      <rPr>
        <sz val="13"/>
        <rFont val="宋体"/>
        <charset val="134"/>
      </rPr>
      <t>巴中盘兴中国西部物流园区股份有限公司</t>
    </r>
  </si>
  <si>
    <r>
      <rPr>
        <sz val="13"/>
        <rFont val="宋体"/>
        <charset val="134"/>
      </rPr>
      <t>黄泳铧</t>
    </r>
  </si>
  <si>
    <r>
      <rPr>
        <sz val="13"/>
        <rFont val="宋体"/>
        <charset val="134"/>
      </rPr>
      <t>巴城北龛绿道景观工程</t>
    </r>
  </si>
  <si>
    <r>
      <rPr>
        <sz val="13"/>
        <rFont val="宋体"/>
        <charset val="134"/>
      </rPr>
      <t>张家河一湾田至玉堂小桥头</t>
    </r>
    <r>
      <rPr>
        <sz val="13"/>
        <rFont val="Times New Roman"/>
        <charset val="134"/>
      </rPr>
      <t>4.5</t>
    </r>
    <r>
      <rPr>
        <sz val="13"/>
        <rFont val="宋体"/>
        <charset val="134"/>
      </rPr>
      <t>公里的防洪堤、滨河道路、综合管网系统及滨河景观工程</t>
    </r>
  </si>
  <si>
    <t>建成3公里防洪堤，建滨河道路系统、综合管网系统及滨河景观等工程</t>
  </si>
  <si>
    <r>
      <rPr>
        <sz val="13"/>
        <rFont val="宋体"/>
        <charset val="134"/>
      </rPr>
      <t>巴中秦鼎实业有限公司</t>
    </r>
  </si>
  <si>
    <r>
      <rPr>
        <sz val="13"/>
        <rFont val="宋体"/>
        <charset val="134"/>
      </rPr>
      <t>吴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波</t>
    </r>
  </si>
  <si>
    <r>
      <rPr>
        <sz val="13"/>
        <rFont val="宋体"/>
        <charset val="134"/>
      </rPr>
      <t>东门大桥西片区改造</t>
    </r>
  </si>
  <si>
    <r>
      <rPr>
        <sz val="13"/>
        <rFont val="宋体"/>
        <charset val="134"/>
      </rPr>
      <t>拆除旧房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万平方米，改造棚户区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套；新建商住综合体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万平方米、小区内外道路</t>
    </r>
    <r>
      <rPr>
        <sz val="13"/>
        <rFont val="Times New Roman"/>
        <charset val="134"/>
      </rPr>
      <t>2.8</t>
    </r>
    <r>
      <rPr>
        <sz val="13"/>
        <rFont val="宋体"/>
        <charset val="134"/>
      </rPr>
      <t>公里，停车场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万平方米、公共服务用房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平方米及其它配套基础设施</t>
    </r>
  </si>
  <si>
    <r>
      <rPr>
        <sz val="13"/>
        <rFont val="宋体"/>
        <charset val="134"/>
      </rPr>
      <t>拆迁旧房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万平方米，完成道路改造工程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</si>
  <si>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巴中汇鑫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</si>
  <si>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李苑华</t>
    </r>
  </si>
  <si>
    <t>巴州区城市综合开发</t>
  </si>
  <si>
    <t>山水大院14万平方米、容邦柏润四季城32万平方米、文华春天4万平方米、巨林天下城二期15万平方米、龙腾苑三期B区7.5万平方米、紫金阳光二期2万平方米、泽尧懿府12万平方米商业住宅楼及配套附属设施</t>
  </si>
  <si>
    <t>山水大院、容邦柏润四季城、文华春天、巨林天下城二期、龙腾苑三期B区、紫金阳光二期、泽尧懿府主体修建。</t>
  </si>
  <si>
    <t>巴中巴欣置业有限公司、巴中市祥瑞房地产开发有限公司等</t>
  </si>
  <si>
    <t>毛益静、陈斌武等</t>
  </si>
  <si>
    <r>
      <rPr>
        <sz val="13"/>
        <rFont val="宋体"/>
        <charset val="134"/>
      </rPr>
      <t>汉巴南铁路恩阳站片区基础设施及配套工程</t>
    </r>
  </si>
  <si>
    <r>
      <rPr>
        <sz val="13"/>
        <rFont val="宋体"/>
        <charset val="134"/>
      </rPr>
      <t>建道路</t>
    </r>
    <r>
      <rPr>
        <sz val="13"/>
        <rFont val="Times New Roman"/>
        <charset val="134"/>
      </rPr>
      <t>7.8</t>
    </r>
    <r>
      <rPr>
        <sz val="13"/>
        <rFont val="宋体"/>
        <charset val="134"/>
      </rPr>
      <t>公里、停车场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万平方米、商业综合体</t>
    </r>
    <r>
      <rPr>
        <sz val="13"/>
        <rFont val="Times New Roman"/>
        <charset val="134"/>
      </rPr>
      <t>24</t>
    </r>
    <r>
      <rPr>
        <sz val="13"/>
        <rFont val="宋体"/>
        <charset val="134"/>
      </rPr>
      <t>万平方米、站前广场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万平方米，整理土地</t>
    </r>
    <r>
      <rPr>
        <sz val="13"/>
        <rFont val="Times New Roman"/>
        <charset val="134"/>
      </rPr>
      <t>560</t>
    </r>
    <r>
      <rPr>
        <sz val="13"/>
        <rFont val="宋体"/>
        <charset val="134"/>
      </rPr>
      <t>亩及相关配套设施</t>
    </r>
  </si>
  <si>
    <r>
      <rPr>
        <sz val="13"/>
        <rFont val="宋体"/>
        <charset val="134"/>
      </rPr>
      <t>完成站前广场场地平整及</t>
    </r>
    <r>
      <rPr>
        <sz val="13"/>
        <rFont val="Times New Roman"/>
        <charset val="134"/>
      </rPr>
      <t>2.3</t>
    </r>
    <r>
      <rPr>
        <sz val="13"/>
        <rFont val="宋体"/>
        <charset val="134"/>
      </rPr>
      <t>公里路基</t>
    </r>
  </si>
  <si>
    <r>
      <rPr>
        <sz val="13"/>
        <rFont val="宋体"/>
        <charset val="134"/>
      </rPr>
      <t>恩阳区城乡建设投资有限责任公司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</si>
  <si>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播</t>
    </r>
  </si>
  <si>
    <r>
      <rPr>
        <sz val="13"/>
        <rFont val="宋体"/>
        <charset val="134"/>
      </rPr>
      <t>恩阳城市景观提升工程</t>
    </r>
  </si>
  <si>
    <r>
      <rPr>
        <sz val="13"/>
        <rFont val="宋体"/>
        <charset val="134"/>
      </rPr>
      <t>打造恩阳城区绿化、灯光、城区建筑设施及景观</t>
    </r>
  </si>
  <si>
    <r>
      <rPr>
        <sz val="13"/>
        <rFont val="宋体"/>
        <charset val="134"/>
      </rPr>
      <t>完成裕博食品城巴恩快速通道绿化、亮化；义阳大桥及两侧绿化、亮化；恩阳城区外环线两路口两侧绿化、亮化等设施及景观</t>
    </r>
  </si>
  <si>
    <r>
      <rPr>
        <sz val="13"/>
        <rFont val="宋体"/>
        <charset val="134"/>
      </rPr>
      <t>恩阳城区停车场</t>
    </r>
  </si>
  <si>
    <r>
      <rPr>
        <sz val="13"/>
        <rFont val="宋体"/>
        <charset val="134"/>
      </rPr>
      <t>建新场片区、古镇西片区、何家坝货运停车场</t>
    </r>
    <r>
      <rPr>
        <sz val="13"/>
        <rFont val="Times New Roman"/>
        <charset val="134"/>
      </rPr>
      <t>70000</t>
    </r>
    <r>
      <rPr>
        <sz val="13"/>
        <rFont val="宋体"/>
        <charset val="134"/>
      </rPr>
      <t>平方米、充电桩</t>
    </r>
    <r>
      <rPr>
        <sz val="13"/>
        <rFont val="Times New Roman"/>
        <charset val="134"/>
      </rPr>
      <t>180</t>
    </r>
    <r>
      <rPr>
        <sz val="13"/>
        <rFont val="宋体"/>
        <charset val="134"/>
      </rPr>
      <t>个、附属用房</t>
    </r>
    <r>
      <rPr>
        <sz val="13"/>
        <rFont val="Times New Roman"/>
        <charset val="134"/>
      </rPr>
      <t>4128</t>
    </r>
    <r>
      <rPr>
        <sz val="13"/>
        <rFont val="宋体"/>
        <charset val="134"/>
      </rPr>
      <t>平方米及配套附属设施</t>
    </r>
  </si>
  <si>
    <r>
      <rPr>
        <sz val="13"/>
        <rFont val="宋体"/>
        <charset val="134"/>
      </rPr>
      <t>建成停车场</t>
    </r>
    <r>
      <rPr>
        <sz val="13"/>
        <rFont val="Times New Roman"/>
        <charset val="134"/>
      </rPr>
      <t>30000</t>
    </r>
    <r>
      <rPr>
        <sz val="13"/>
        <rFont val="宋体"/>
        <charset val="134"/>
      </rPr>
      <t>平方米、充电桩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个及配套附属设施</t>
    </r>
  </si>
  <si>
    <r>
      <rPr>
        <sz val="13"/>
        <rFont val="宋体"/>
        <charset val="134"/>
      </rPr>
      <t>恩阳区城乡建设投资有限责任公司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恩阳区铭江水务有限公司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</si>
  <si>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邓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益</t>
    </r>
  </si>
  <si>
    <r>
      <rPr>
        <sz val="13"/>
        <rFont val="宋体"/>
        <charset val="134"/>
      </rPr>
      <t>马鞍都市山水廊道（二期）</t>
    </r>
  </si>
  <si>
    <r>
      <rPr>
        <sz val="13"/>
        <rFont val="宋体"/>
        <charset val="134"/>
      </rPr>
      <t>新建长约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米，宽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米的山水廊道，包括地面铺装、道路、绿化景观、电气、给排水、节能、照明等</t>
    </r>
  </si>
  <si>
    <r>
      <rPr>
        <sz val="13"/>
        <rFont val="宋体"/>
        <charset val="134"/>
      </rPr>
      <t>恩阳区住房和城乡建设局</t>
    </r>
  </si>
  <si>
    <r>
      <rPr>
        <sz val="13"/>
        <rFont val="宋体"/>
        <charset val="134"/>
      </rPr>
      <t>阳振辉</t>
    </r>
  </si>
  <si>
    <r>
      <rPr>
        <sz val="13"/>
        <rFont val="宋体"/>
        <charset val="134"/>
      </rPr>
      <t>城区沿河绿道</t>
    </r>
  </si>
  <si>
    <r>
      <rPr>
        <sz val="13"/>
        <rFont val="宋体"/>
        <charset val="134"/>
      </rPr>
      <t>建恩阳河生态绿道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公里，配套休憩亭、自行车停车棚、绿化景观等附属设施</t>
    </r>
  </si>
  <si>
    <r>
      <rPr>
        <sz val="13"/>
        <rFont val="宋体"/>
        <charset val="134"/>
      </rPr>
      <t>建成绿道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公里及相关附属设施</t>
    </r>
  </si>
  <si>
    <t>南江县城市停车场建设</t>
  </si>
  <si>
    <r>
      <rPr>
        <sz val="13"/>
        <color theme="1"/>
        <rFont val="宋体"/>
        <charset val="134"/>
        <scheme val="minor"/>
      </rPr>
      <t>新建城市停车场</t>
    </r>
    <r>
      <rPr>
        <sz val="13"/>
        <color indexed="8"/>
        <rFont val="宋体"/>
        <charset val="0"/>
        <scheme val="minor"/>
      </rPr>
      <t>15</t>
    </r>
    <r>
      <rPr>
        <sz val="13"/>
        <color indexed="8"/>
        <rFont val="宋体"/>
        <charset val="134"/>
        <scheme val="minor"/>
      </rPr>
      <t>个</t>
    </r>
  </si>
  <si>
    <r>
      <rPr>
        <sz val="13"/>
        <rFont val="宋体"/>
        <charset val="134"/>
      </rPr>
      <t>上级无偿补助本级财力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债券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</si>
  <si>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r>
      <rPr>
        <sz val="13"/>
        <color theme="1"/>
        <rFont val="宋体"/>
        <charset val="134"/>
        <scheme val="minor"/>
      </rPr>
      <t>建成仿古街等</t>
    </r>
    <r>
      <rPr>
        <sz val="13"/>
        <color indexed="8"/>
        <rFont val="宋体"/>
        <charset val="0"/>
        <scheme val="minor"/>
      </rPr>
      <t>4</t>
    </r>
    <r>
      <rPr>
        <sz val="13"/>
        <color indexed="8"/>
        <rFont val="宋体"/>
        <charset val="134"/>
        <scheme val="minor"/>
      </rPr>
      <t>个停车场</t>
    </r>
  </si>
  <si>
    <t>南江城市建设开发有限公司</t>
  </si>
  <si>
    <t>岳开彦</t>
  </si>
  <si>
    <r>
      <rPr>
        <sz val="13"/>
        <rFont val="宋体"/>
        <charset val="134"/>
      </rPr>
      <t>市民健身长廊（夜间经济示范带）</t>
    </r>
  </si>
  <si>
    <r>
      <rPr>
        <sz val="13"/>
        <rFont val="宋体"/>
        <charset val="134"/>
      </rPr>
      <t>长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公里，绿化、景观、公用设施、服务设施等建设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</si>
  <si>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公里绿化、景观、公用、服务设施基础建设</t>
    </r>
  </si>
  <si>
    <r>
      <rPr>
        <sz val="13"/>
        <rFont val="宋体"/>
        <charset val="134"/>
      </rPr>
      <t>红峰公司</t>
    </r>
  </si>
  <si>
    <r>
      <rPr>
        <sz val="13"/>
        <rFont val="宋体"/>
        <charset val="134"/>
      </rPr>
      <t>王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勇</t>
    </r>
  </si>
  <si>
    <r>
      <rPr>
        <sz val="13"/>
        <rFont val="宋体"/>
        <charset val="134"/>
      </rPr>
      <t>通江县公安局业务技术用房</t>
    </r>
  </si>
  <si>
    <r>
      <rPr>
        <sz val="13"/>
        <rFont val="宋体"/>
        <charset val="134"/>
      </rPr>
      <t>业务技术用房</t>
    </r>
    <r>
      <rPr>
        <sz val="13"/>
        <rFont val="Times New Roman"/>
        <charset val="134"/>
      </rPr>
      <t>10808</t>
    </r>
    <r>
      <rPr>
        <sz val="13"/>
        <rFont val="宋体"/>
        <charset val="134"/>
      </rPr>
      <t>平方米、新建民警战训场地、停车库、绿化、道路等、新建应急处突备勤用房、民警单身公寓等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</si>
  <si>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完成基础工程及主体工程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层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</si>
  <si>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公安局</t>
    </r>
  </si>
  <si>
    <r>
      <rPr>
        <sz val="13"/>
        <rFont val="宋体"/>
        <charset val="134"/>
      </rPr>
      <t>顾卫国</t>
    </r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</si>
  <si>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>5G</t>
    </r>
    <r>
      <rPr>
        <sz val="13"/>
        <rFont val="宋体"/>
        <charset val="134"/>
      </rPr>
      <t>基站建设</t>
    </r>
  </si>
  <si>
    <r>
      <rPr>
        <sz val="13"/>
        <rFont val="宋体"/>
        <charset val="134"/>
      </rPr>
      <t>在县城及乡镇、重点社区建</t>
    </r>
    <r>
      <rPr>
        <sz val="13"/>
        <rFont val="Times New Roman"/>
        <charset val="134"/>
      </rPr>
      <t>5G</t>
    </r>
    <r>
      <rPr>
        <sz val="13"/>
        <rFont val="宋体"/>
        <charset val="134"/>
      </rPr>
      <t>基站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个及相关设施设备</t>
    </r>
  </si>
  <si>
    <r>
      <rPr>
        <sz val="13"/>
        <rFont val="宋体"/>
        <charset val="134"/>
      </rPr>
      <t>新建和改造</t>
    </r>
    <r>
      <rPr>
        <sz val="13"/>
        <rFont val="Times New Roman"/>
        <charset val="134"/>
      </rPr>
      <t>5G</t>
    </r>
    <r>
      <rPr>
        <sz val="13"/>
        <rFont val="宋体"/>
        <charset val="134"/>
      </rPr>
      <t>基站</t>
    </r>
    <r>
      <rPr>
        <sz val="13"/>
        <rFont val="Times New Roman"/>
        <charset val="134"/>
      </rPr>
      <t>850</t>
    </r>
    <r>
      <rPr>
        <sz val="13"/>
        <rFont val="宋体"/>
        <charset val="134"/>
      </rPr>
      <t>个及相关设施设备</t>
    </r>
  </si>
  <si>
    <r>
      <rPr>
        <sz val="13"/>
        <rFont val="宋体"/>
        <charset val="134"/>
      </rPr>
      <t>平昌铁塔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</si>
  <si>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唐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乾</t>
    </r>
  </si>
  <si>
    <t>碧桂园国盛城</t>
  </si>
  <si>
    <t>经开区</t>
  </si>
  <si>
    <t>占地面积163.88亩，总建筑面积39万平方米，其中地上建筑面积33万平方米，地下7万平方米，共25栋， 其中住宅31.5万平米，商业1.5万平米</t>
  </si>
  <si>
    <t>1#、2#、3#、4#楼建至2层，5#、6#楼建至3层</t>
  </si>
  <si>
    <t>巴中凤开房地产开发有限公司</t>
  </si>
  <si>
    <t>江英超</t>
  </si>
  <si>
    <t>经开区管委会</t>
  </si>
  <si>
    <r>
      <rPr>
        <b/>
        <sz val="13"/>
        <rFont val="宋体"/>
        <charset val="134"/>
      </rPr>
      <t>★</t>
    </r>
  </si>
  <si>
    <r>
      <rPr>
        <sz val="13"/>
        <rFont val="宋体"/>
        <charset val="134"/>
      </rPr>
      <t>置信麗府（一期）</t>
    </r>
  </si>
  <si>
    <r>
      <rPr>
        <sz val="13"/>
        <rFont val="宋体"/>
        <charset val="134"/>
      </rPr>
      <t>新建商住楼</t>
    </r>
    <r>
      <rPr>
        <sz val="13"/>
        <rFont val="Times New Roman"/>
        <charset val="134"/>
      </rPr>
      <t>8.83</t>
    </r>
    <r>
      <rPr>
        <sz val="13"/>
        <rFont val="宋体"/>
        <charset val="134"/>
      </rPr>
      <t>万平方米</t>
    </r>
  </si>
  <si>
    <r>
      <rPr>
        <sz val="13"/>
        <rFont val="Times New Roman"/>
        <charset val="134"/>
      </rPr>
      <t>1#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2#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3#</t>
    </r>
    <r>
      <rPr>
        <sz val="13"/>
        <rFont val="宋体"/>
        <charset val="134"/>
      </rPr>
      <t>楼、商业楼封顶</t>
    </r>
  </si>
  <si>
    <r>
      <rPr>
        <sz val="13"/>
        <rFont val="宋体"/>
        <charset val="134"/>
      </rPr>
      <t>巴中置信投资有限公司</t>
    </r>
  </si>
  <si>
    <r>
      <rPr>
        <sz val="13"/>
        <rFont val="宋体"/>
        <charset val="134"/>
      </rPr>
      <t>丁玉玲</t>
    </r>
  </si>
  <si>
    <r>
      <rPr>
        <sz val="13"/>
        <rFont val="宋体"/>
        <charset val="134"/>
      </rPr>
      <t>阳光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东方府</t>
    </r>
  </si>
  <si>
    <r>
      <rPr>
        <sz val="13"/>
        <rFont val="宋体"/>
        <charset val="134"/>
      </rPr>
      <t>新建商住楼</t>
    </r>
    <r>
      <rPr>
        <sz val="13"/>
        <rFont val="Times New Roman"/>
        <charset val="134"/>
      </rPr>
      <t>16.55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</si>
  <si>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一期主体封顶</t>
    </r>
  </si>
  <si>
    <r>
      <rPr>
        <sz val="13"/>
        <rFont val="宋体"/>
        <charset val="134"/>
      </rPr>
      <t>巴中市家阳房地产开发有限公司</t>
    </r>
  </si>
  <si>
    <r>
      <rPr>
        <sz val="13"/>
        <rFont val="宋体"/>
        <charset val="134"/>
      </rPr>
      <t>杨桥燕</t>
    </r>
  </si>
  <si>
    <t>阳光公园城</t>
  </si>
  <si>
    <r>
      <rPr>
        <sz val="13"/>
        <rFont val="宋体"/>
        <charset val="134"/>
        <scheme val="minor"/>
      </rPr>
      <t>新建商住楼</t>
    </r>
    <r>
      <rPr>
        <sz val="13"/>
        <rFont val="宋体"/>
        <charset val="0"/>
        <scheme val="minor"/>
      </rPr>
      <t>12.43</t>
    </r>
    <r>
      <rPr>
        <sz val="13"/>
        <rFont val="宋体"/>
        <charset val="134"/>
        <scheme val="minor"/>
      </rPr>
      <t>万平方米</t>
    </r>
  </si>
  <si>
    <t>完成基础施工</t>
  </si>
  <si>
    <t>巴中市家阳房地产开发有限公司</t>
  </si>
  <si>
    <t>杨桥燕</t>
  </si>
  <si>
    <r>
      <rPr>
        <sz val="13"/>
        <rFont val="宋体"/>
        <charset val="134"/>
      </rPr>
      <t>中威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东苑</t>
    </r>
  </si>
  <si>
    <r>
      <rPr>
        <sz val="13"/>
        <rFont val="宋体"/>
        <charset val="134"/>
      </rPr>
      <t>新建商住楼</t>
    </r>
    <r>
      <rPr>
        <sz val="13"/>
        <rFont val="Times New Roman"/>
        <charset val="134"/>
      </rPr>
      <t>4.3</t>
    </r>
    <r>
      <rPr>
        <sz val="13"/>
        <rFont val="宋体"/>
        <charset val="134"/>
      </rPr>
      <t>万平方米</t>
    </r>
  </si>
  <si>
    <r>
      <rPr>
        <sz val="13"/>
        <rFont val="Times New Roman"/>
        <charset val="134"/>
      </rPr>
      <t>1#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2#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3#</t>
    </r>
    <r>
      <rPr>
        <sz val="13"/>
        <rFont val="宋体"/>
        <charset val="134"/>
      </rPr>
      <t>楼建至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层</t>
    </r>
  </si>
  <si>
    <t>乐湾悦府四期</t>
  </si>
  <si>
    <r>
      <rPr>
        <sz val="13"/>
        <rFont val="宋体"/>
        <charset val="134"/>
        <scheme val="minor"/>
      </rPr>
      <t>新建商住楼</t>
    </r>
    <r>
      <rPr>
        <sz val="13"/>
        <rFont val="宋体"/>
        <charset val="0"/>
        <scheme val="minor"/>
      </rPr>
      <t>30</t>
    </r>
    <r>
      <rPr>
        <sz val="13"/>
        <rFont val="宋体"/>
        <charset val="134"/>
        <scheme val="minor"/>
      </rPr>
      <t>万平方米</t>
    </r>
  </si>
  <si>
    <t>四川巴中宏德置业有限公司</t>
  </si>
  <si>
    <t>刘松</t>
  </si>
  <si>
    <r>
      <rPr>
        <b/>
        <sz val="13"/>
        <rFont val="宋体"/>
        <charset val="134"/>
      </rPr>
      <t>（四）园区建设（</t>
    </r>
    <r>
      <rPr>
        <b/>
        <sz val="13"/>
        <rFont val="Times New Roman"/>
        <charset val="134"/>
      </rPr>
      <t>4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</si>
  <si>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巴州工业园环湖道路</t>
    </r>
  </si>
  <si>
    <r>
      <rPr>
        <sz val="13"/>
        <rFont val="宋体"/>
        <charset val="134"/>
      </rPr>
      <t>新建宽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米、长</t>
    </r>
    <r>
      <rPr>
        <sz val="13"/>
        <rFont val="Times New Roman"/>
        <charset val="134"/>
      </rPr>
      <t>4.7</t>
    </r>
    <r>
      <rPr>
        <sz val="13"/>
        <rFont val="宋体"/>
        <charset val="134"/>
      </rPr>
      <t>公里环湖道路及供排水、污水管网、路灯绿化等附属设施</t>
    </r>
  </si>
  <si>
    <r>
      <rPr>
        <sz val="13"/>
        <rFont val="宋体"/>
        <charset val="134"/>
      </rPr>
      <t>完成环湖道路路基工程建设</t>
    </r>
    <r>
      <rPr>
        <sz val="13"/>
        <rFont val="Times New Roman"/>
        <charset val="134"/>
      </rPr>
      <t>40%</t>
    </r>
  </si>
  <si>
    <r>
      <rPr>
        <sz val="13"/>
        <rFont val="宋体"/>
        <charset val="134"/>
      </rPr>
      <t>巴州工业园</t>
    </r>
  </si>
  <si>
    <r>
      <rPr>
        <sz val="13"/>
        <rFont val="宋体"/>
        <charset val="134"/>
      </rPr>
      <t>叶田垠</t>
    </r>
  </si>
  <si>
    <t>恩阳区产教融合示范园</t>
  </si>
  <si>
    <r>
      <rPr>
        <sz val="13"/>
        <rFont val="宋体"/>
        <charset val="134"/>
      </rPr>
      <t>建高职院校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所、创业孵化基地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处、幼儿园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所及园区道路、给排水、电力、燃气、绿化、照明等配套基础设施</t>
    </r>
  </si>
  <si>
    <t>开展园区规划设计，启动高职院校用地范围场平及首期园区道路、给排水、电力等配套基础设施建设</t>
  </si>
  <si>
    <t>恩阳区优质粮油现代农业园区</t>
  </si>
  <si>
    <r>
      <rPr>
        <sz val="13"/>
        <rFont val="宋体"/>
        <charset val="134"/>
      </rPr>
      <t>建优质粮油示范区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万亩（其中核心区</t>
    </r>
    <r>
      <rPr>
        <sz val="13"/>
        <rFont val="Times New Roman"/>
        <charset val="134"/>
      </rPr>
      <t>0.5</t>
    </r>
    <r>
      <rPr>
        <sz val="13"/>
        <rFont val="宋体"/>
        <charset val="134"/>
      </rPr>
      <t>万亩、示范区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万亩），建高标准农田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万亩、园区道路、田间耕作道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千米、沟渠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千米，机械化轮作</t>
    </r>
    <r>
      <rPr>
        <sz val="13"/>
        <rFont val="Times New Roman"/>
        <charset val="134"/>
      </rPr>
      <t>3500</t>
    </r>
    <r>
      <rPr>
        <sz val="13"/>
        <rFont val="宋体"/>
        <charset val="134"/>
      </rPr>
      <t>亩，优质粮油辐射种植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万亩；稻渔综合种养基地</t>
    </r>
    <r>
      <rPr>
        <sz val="13"/>
        <rFont val="Times New Roman"/>
        <charset val="134"/>
      </rPr>
      <t>0.55</t>
    </r>
    <r>
      <rPr>
        <sz val="13"/>
        <rFont val="宋体"/>
        <charset val="134"/>
      </rPr>
      <t>万亩，辐射带动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万亩，建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处配套建设</t>
    </r>
  </si>
  <si>
    <r>
      <rPr>
        <sz val="13"/>
        <rFont val="宋体"/>
        <charset val="134"/>
      </rPr>
      <t>建优质粮油核心区种植</t>
    </r>
    <r>
      <rPr>
        <sz val="13"/>
        <rFont val="Times New Roman"/>
        <charset val="134"/>
      </rPr>
      <t>0.5</t>
    </r>
    <r>
      <rPr>
        <sz val="13"/>
        <rFont val="宋体"/>
        <charset val="134"/>
      </rPr>
      <t>万亩，优质粮油辐射种植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万亩；稻渔综合种养基地</t>
    </r>
    <r>
      <rPr>
        <sz val="13"/>
        <rFont val="Times New Roman"/>
        <charset val="134"/>
      </rPr>
      <t>0.3</t>
    </r>
    <r>
      <rPr>
        <sz val="13"/>
        <rFont val="宋体"/>
        <charset val="134"/>
      </rPr>
      <t>万亩，辐射带动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万亩；高标准农田建设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万亩，建设道路、田间耕作道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千米、水渠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千米；建烘贮中心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处、加工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处、育秧育苗基地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处等配套建设</t>
    </r>
  </si>
  <si>
    <r>
      <rPr>
        <sz val="13"/>
        <rFont val="宋体"/>
        <charset val="134"/>
      </rPr>
      <t>东榆工业园区基础设施</t>
    </r>
  </si>
  <si>
    <r>
      <rPr>
        <sz val="13"/>
        <rFont val="宋体"/>
        <charset val="134"/>
      </rPr>
      <t>新建产业道路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公里，标准化厂房</t>
    </r>
    <r>
      <rPr>
        <sz val="13"/>
        <rFont val="Times New Roman"/>
        <charset val="134"/>
      </rPr>
      <t>30000</t>
    </r>
    <r>
      <rPr>
        <sz val="13"/>
        <rFont val="宋体"/>
        <charset val="134"/>
      </rPr>
      <t>平方米，停车场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平方米，自来水管网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公里，配电设施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处，通讯网络管网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公里，排洪渠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公里，雨污综合管网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公里，污水处理设施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处，垃圾中转站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个，垃圾收集点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处，公厕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座，樵河取水泵站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座，高位水池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处，废旧电池处理站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</t>
    </r>
  </si>
  <si>
    <r>
      <rPr>
        <sz val="13"/>
        <rFont val="宋体"/>
        <charset val="134"/>
      </rPr>
      <t>债券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本级财力</t>
    </r>
  </si>
  <si>
    <r>
      <rPr>
        <sz val="13"/>
        <rFont val="宋体"/>
        <charset val="134"/>
      </rPr>
      <t>完成产业道路</t>
    </r>
    <r>
      <rPr>
        <sz val="13"/>
        <rFont val="Times New Roman"/>
        <charset val="134"/>
      </rPr>
      <t>2.4</t>
    </r>
    <r>
      <rPr>
        <sz val="13"/>
        <rFont val="宋体"/>
        <charset val="134"/>
      </rPr>
      <t>公里，排洪渠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米，排污管网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</si>
  <si>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四川鼎丰国有资产投资（集团）有限公司</t>
    </r>
  </si>
  <si>
    <r>
      <rPr>
        <sz val="13"/>
        <rFont val="宋体"/>
        <charset val="134"/>
      </rPr>
      <t>邢文豪</t>
    </r>
  </si>
  <si>
    <r>
      <rPr>
        <b/>
        <sz val="13"/>
        <rFont val="宋体"/>
        <charset val="134"/>
      </rPr>
      <t>（五）国土（</t>
    </r>
    <r>
      <rPr>
        <b/>
        <sz val="13"/>
        <rFont val="Times New Roman"/>
        <charset val="134"/>
      </rPr>
      <t>9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</si>
  <si>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巴州区高标准农田</t>
    </r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</si>
  <si>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</si>
  <si>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</si>
  <si>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巴中汇鑫公司</t>
    </r>
  </si>
  <si>
    <r>
      <rPr>
        <sz val="13"/>
        <rFont val="宋体"/>
        <charset val="134"/>
      </rPr>
      <t>恩阳区高标准农田</t>
    </r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</si>
  <si>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7.45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</si>
  <si>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3.2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</si>
  <si>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恩阳区土肥农能站</t>
    </r>
  </si>
  <si>
    <r>
      <rPr>
        <sz val="13"/>
        <rFont val="宋体"/>
        <charset val="134"/>
      </rPr>
      <t>杨明朝</t>
    </r>
  </si>
  <si>
    <r>
      <rPr>
        <sz val="13"/>
        <rFont val="宋体"/>
        <charset val="134"/>
      </rPr>
      <t>恩阳区城乡建设用地增减挂钩试点</t>
    </r>
  </si>
  <si>
    <r>
      <rPr>
        <sz val="13"/>
        <rFont val="宋体"/>
        <charset val="134"/>
      </rPr>
      <t>双胜镇东山村、凤山村城乡建设用地增减挂钩试点等</t>
    </r>
    <r>
      <rPr>
        <sz val="13"/>
        <rFont val="Times New Roman"/>
        <charset val="134"/>
      </rPr>
      <t>11</t>
    </r>
    <r>
      <rPr>
        <sz val="13"/>
        <rFont val="宋体"/>
        <charset val="134"/>
      </rPr>
      <t>个挂钩周转指标</t>
    </r>
    <r>
      <rPr>
        <sz val="13"/>
        <rFont val="Times New Roman"/>
        <charset val="134"/>
      </rPr>
      <t>1573</t>
    </r>
    <r>
      <rPr>
        <sz val="13"/>
        <rFont val="宋体"/>
        <charset val="134"/>
      </rPr>
      <t>亩、建新户数</t>
    </r>
    <r>
      <rPr>
        <sz val="13"/>
        <rFont val="Times New Roman"/>
        <charset val="134"/>
      </rPr>
      <t>1386</t>
    </r>
    <r>
      <rPr>
        <sz val="13"/>
        <rFont val="宋体"/>
        <charset val="134"/>
      </rPr>
      <t>户</t>
    </r>
  </si>
  <si>
    <r>
      <rPr>
        <sz val="13"/>
        <rFont val="宋体"/>
        <charset val="134"/>
      </rPr>
      <t>完成周转指标</t>
    </r>
    <r>
      <rPr>
        <sz val="13"/>
        <rFont val="Times New Roman"/>
        <charset val="134"/>
      </rPr>
      <t>796</t>
    </r>
    <r>
      <rPr>
        <sz val="13"/>
        <rFont val="宋体"/>
        <charset val="134"/>
      </rPr>
      <t>亩，建新</t>
    </r>
    <r>
      <rPr>
        <sz val="13"/>
        <rFont val="Times New Roman"/>
        <charset val="134"/>
      </rPr>
      <t>693</t>
    </r>
    <r>
      <rPr>
        <sz val="13"/>
        <rFont val="宋体"/>
        <charset val="134"/>
      </rPr>
      <t>户</t>
    </r>
  </si>
  <si>
    <r>
      <rPr>
        <sz val="13"/>
        <rFont val="宋体"/>
        <charset val="134"/>
      </rPr>
      <t>金马土地开发有限责任公司</t>
    </r>
  </si>
  <si>
    <r>
      <rPr>
        <sz val="13"/>
        <rFont val="宋体"/>
        <charset val="134"/>
      </rPr>
      <t>彭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鸥</t>
    </r>
  </si>
  <si>
    <r>
      <rPr>
        <sz val="13"/>
        <rFont val="宋体"/>
        <charset val="134"/>
      </rPr>
      <t>恩阳城区地块征地拆迁补偿安置及土地整理</t>
    </r>
  </si>
  <si>
    <r>
      <rPr>
        <sz val="13"/>
        <rFont val="Times New Roman"/>
        <charset val="134"/>
      </rPr>
      <t>2021</t>
    </r>
    <r>
      <rPr>
        <sz val="13"/>
        <rFont val="宋体"/>
        <charset val="134"/>
      </rPr>
      <t>－</t>
    </r>
    <r>
      <rPr>
        <sz val="13"/>
        <rFont val="Times New Roman"/>
        <charset val="134"/>
      </rPr>
      <t>2023</t>
    </r>
  </si>
  <si>
    <r>
      <rPr>
        <sz val="13"/>
        <rFont val="宋体"/>
        <charset val="134"/>
      </rPr>
      <t>恩阳城市规划区内一级整理土地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</si>
  <si>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</si>
  <si>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恩阳区土地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储备中心</t>
    </r>
  </si>
  <si>
    <r>
      <rPr>
        <sz val="13"/>
        <rFont val="宋体"/>
        <charset val="134"/>
      </rPr>
      <t>曾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锐</t>
    </r>
  </si>
  <si>
    <r>
      <rPr>
        <sz val="13"/>
        <rFont val="宋体"/>
        <charset val="134"/>
      </rPr>
      <t>大巴山干部学院用地整理</t>
    </r>
  </si>
  <si>
    <r>
      <rPr>
        <sz val="13"/>
        <rFont val="宋体"/>
        <charset val="134"/>
      </rPr>
      <t>整理土地</t>
    </r>
    <r>
      <rPr>
        <sz val="13"/>
        <rFont val="Times New Roman"/>
        <charset val="134"/>
      </rPr>
      <t>235</t>
    </r>
    <r>
      <rPr>
        <sz val="13"/>
        <rFont val="宋体"/>
        <charset val="134"/>
      </rPr>
      <t>亩及征地拆迁补偿安置</t>
    </r>
  </si>
  <si>
    <r>
      <rPr>
        <sz val="13"/>
        <rFont val="宋体"/>
        <charset val="134"/>
      </rPr>
      <t>南江县高标准农田</t>
    </r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</si>
  <si>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万亩</t>
    </r>
  </si>
  <si>
    <t>上级无偿补助企业自筹</t>
  </si>
  <si>
    <r>
      <rPr>
        <sz val="13"/>
        <rFont val="宋体"/>
        <charset val="134"/>
      </rPr>
      <t>南江县土壤肥料与资源环境管理站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</si>
  <si>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清</t>
    </r>
  </si>
  <si>
    <t>南江县土地增减挂钩</t>
  </si>
  <si>
    <r>
      <rPr>
        <sz val="13"/>
        <rFont val="宋体"/>
        <charset val="134"/>
      </rPr>
      <t>新建安置点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个，拆旧地块</t>
    </r>
    <r>
      <rPr>
        <sz val="13"/>
        <rFont val="Times New Roman"/>
        <charset val="134"/>
      </rPr>
      <t>3780</t>
    </r>
    <r>
      <rPr>
        <sz val="13"/>
        <rFont val="宋体"/>
        <charset val="134"/>
      </rPr>
      <t>个，复垦面积</t>
    </r>
    <r>
      <rPr>
        <sz val="13"/>
        <rFont val="Times New Roman"/>
        <charset val="134"/>
      </rPr>
      <t>6017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</si>
  <si>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新建安置点</t>
    </r>
    <r>
      <rPr>
        <sz val="13"/>
        <rFont val="Times New Roman"/>
        <charset val="134"/>
      </rPr>
      <t>32</t>
    </r>
    <r>
      <rPr>
        <sz val="13"/>
        <rFont val="宋体"/>
        <charset val="134"/>
      </rPr>
      <t>个，拆旧复垦</t>
    </r>
    <r>
      <rPr>
        <sz val="13"/>
        <rFont val="Times New Roman"/>
        <charset val="134"/>
      </rPr>
      <t>3130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</si>
  <si>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南江县自然资源和规划局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</si>
  <si>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林</t>
    </r>
  </si>
  <si>
    <t>通江县乡镇土地增减挂钩</t>
  </si>
  <si>
    <r>
      <rPr>
        <sz val="13"/>
        <rFont val="宋体"/>
        <charset val="134"/>
      </rPr>
      <t>拆旧复垦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</si>
  <si>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通江县自然资源和规划局</t>
    </r>
  </si>
  <si>
    <r>
      <rPr>
        <sz val="13"/>
        <rFont val="宋体"/>
        <charset val="134"/>
      </rPr>
      <t>陈立祥</t>
    </r>
  </si>
  <si>
    <t>平昌县高标准农田建设</t>
  </si>
  <si>
    <r>
      <rPr>
        <sz val="13"/>
        <rFont val="宋体"/>
        <charset val="134"/>
        <scheme val="minor"/>
      </rPr>
      <t>在驷马、板庙等</t>
    </r>
    <r>
      <rPr>
        <sz val="13"/>
        <rFont val="宋体"/>
        <charset val="0"/>
        <scheme val="minor"/>
      </rPr>
      <t>8</t>
    </r>
    <r>
      <rPr>
        <sz val="13"/>
        <rFont val="宋体"/>
        <charset val="134"/>
        <scheme val="minor"/>
      </rPr>
      <t>个镇建设</t>
    </r>
    <r>
      <rPr>
        <sz val="13"/>
        <rFont val="宋体"/>
        <charset val="0"/>
        <scheme val="minor"/>
      </rPr>
      <t>3.5</t>
    </r>
    <r>
      <rPr>
        <sz val="13"/>
        <rFont val="宋体"/>
        <charset val="134"/>
        <scheme val="minor"/>
      </rPr>
      <t>万亩高标准农田</t>
    </r>
  </si>
  <si>
    <t>上级补助资金</t>
  </si>
  <si>
    <t>平昌县土壤肥料站</t>
  </si>
  <si>
    <r>
      <rPr>
        <sz val="13"/>
        <rFont val="宋体"/>
        <charset val="134"/>
        <scheme val="minor"/>
      </rPr>
      <t>苟</t>
    </r>
    <r>
      <rPr>
        <sz val="13"/>
        <rFont val="宋体"/>
        <charset val="0"/>
        <scheme val="minor"/>
      </rPr>
      <t xml:space="preserve">  </t>
    </r>
    <r>
      <rPr>
        <sz val="13"/>
        <rFont val="宋体"/>
        <charset val="134"/>
        <scheme val="minor"/>
      </rPr>
      <t>斌</t>
    </r>
  </si>
  <si>
    <r>
      <rPr>
        <b/>
        <sz val="13"/>
        <rFont val="宋体"/>
        <charset val="134"/>
      </rPr>
      <t>二、产业发展（</t>
    </r>
    <r>
      <rPr>
        <b/>
        <sz val="13"/>
        <rFont val="Times New Roman"/>
        <charset val="134"/>
      </rPr>
      <t>65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</si>
  <si>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（一）农业（</t>
    </r>
    <r>
      <rPr>
        <b/>
        <sz val="13"/>
        <rFont val="Times New Roman"/>
        <charset val="134"/>
      </rPr>
      <t>18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</si>
  <si>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通江县青峪猪种养循环现代生态农业示范园建设</t>
    </r>
  </si>
  <si>
    <r>
      <rPr>
        <sz val="13"/>
        <rFont val="宋体"/>
        <charset val="134"/>
      </rPr>
      <t>粪污资源化利用及无害化处理区</t>
    </r>
    <r>
      <rPr>
        <sz val="13"/>
        <rFont val="Times New Roman"/>
        <charset val="134"/>
      </rPr>
      <t>6400</t>
    </r>
    <r>
      <rPr>
        <sz val="13"/>
        <rFont val="宋体"/>
        <charset val="134"/>
      </rPr>
      <t>平方米，生态种植区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亩，配套建设机耕道、生产便道，灌渠，蓄水池，山坪塘等基础设施</t>
    </r>
  </si>
  <si>
    <r>
      <rPr>
        <sz val="13"/>
        <rFont val="宋体"/>
        <charset val="134"/>
      </rPr>
      <t>上级无偿补助银行贷款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债券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</si>
  <si>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头规模曾祖代场、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头规模祖代场及</t>
    </r>
    <r>
      <rPr>
        <sz val="13"/>
        <rFont val="Times New Roman"/>
        <charset val="134"/>
      </rPr>
      <t>150</t>
    </r>
    <r>
      <rPr>
        <sz val="13"/>
        <rFont val="宋体"/>
        <charset val="134"/>
      </rPr>
      <t>头种公猪站的建设，初步完成场内道路及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头父母代场基础建设</t>
    </r>
  </si>
  <si>
    <t>市农业投资集团有限公司</t>
  </si>
  <si>
    <r>
      <rPr>
        <sz val="13"/>
        <rFont val="宋体"/>
        <charset val="134"/>
      </rPr>
      <t>王代文</t>
    </r>
  </si>
  <si>
    <r>
      <rPr>
        <sz val="13"/>
        <rFont val="宋体"/>
        <charset val="134"/>
      </rPr>
      <t>南江核桃木本油料种植基地建设</t>
    </r>
  </si>
  <si>
    <r>
      <rPr>
        <sz val="13"/>
        <rFont val="宋体"/>
        <charset val="134"/>
      </rPr>
      <t>新建林下核桃育苗基地</t>
    </r>
    <r>
      <rPr>
        <sz val="13"/>
        <rFont val="Times New Roman"/>
        <charset val="134"/>
      </rPr>
      <t xml:space="preserve"> 400 </t>
    </r>
    <r>
      <rPr>
        <sz val="13"/>
        <rFont val="宋体"/>
        <charset val="134"/>
      </rPr>
      <t>亩，良种采穗圃</t>
    </r>
    <r>
      <rPr>
        <sz val="13"/>
        <rFont val="Times New Roman"/>
        <charset val="134"/>
      </rPr>
      <t xml:space="preserve"> 200 </t>
    </r>
    <r>
      <rPr>
        <sz val="13"/>
        <rFont val="宋体"/>
        <charset val="134"/>
      </rPr>
      <t>亩；核桃示范园</t>
    </r>
    <r>
      <rPr>
        <sz val="13"/>
        <rFont val="Times New Roman"/>
        <charset val="134"/>
      </rPr>
      <t xml:space="preserve"> 43200 </t>
    </r>
    <r>
      <rPr>
        <sz val="13"/>
        <rFont val="宋体"/>
        <charset val="134"/>
      </rPr>
      <t>亩；现代化核桃加工厂</t>
    </r>
    <r>
      <rPr>
        <sz val="13"/>
        <rFont val="Times New Roman"/>
        <charset val="134"/>
      </rPr>
      <t xml:space="preserve"> 10000 </t>
    </r>
    <r>
      <rPr>
        <sz val="13"/>
        <rFont val="宋体"/>
        <charset val="134"/>
      </rPr>
      <t>平方米，核桃榨油厂</t>
    </r>
    <r>
      <rPr>
        <sz val="13"/>
        <rFont val="Times New Roman"/>
        <charset val="134"/>
      </rPr>
      <t xml:space="preserve"> 2000</t>
    </r>
    <r>
      <rPr>
        <sz val="13"/>
        <rFont val="宋体"/>
        <charset val="134"/>
      </rPr>
      <t>平方米，冷库</t>
    </r>
    <r>
      <rPr>
        <sz val="13"/>
        <rFont val="Times New Roman"/>
        <charset val="134"/>
      </rPr>
      <t xml:space="preserve"> 10000 </t>
    </r>
    <r>
      <rPr>
        <sz val="13"/>
        <rFont val="宋体"/>
        <charset val="134"/>
      </rPr>
      <t>立方米；核桃科研展示中心</t>
    </r>
    <r>
      <rPr>
        <sz val="13"/>
        <rFont val="Times New Roman"/>
        <charset val="134"/>
      </rPr>
      <t xml:space="preserve"> 8000</t>
    </r>
    <r>
      <rPr>
        <sz val="13"/>
        <rFont val="宋体"/>
        <charset val="134"/>
      </rPr>
      <t>平方米；林下种养殖循环生态系统：拟在中心园区内配套建设出栏量约</t>
    </r>
    <r>
      <rPr>
        <sz val="13"/>
        <rFont val="Times New Roman"/>
        <charset val="134"/>
      </rPr>
      <t xml:space="preserve"> 10000 </t>
    </r>
    <r>
      <rPr>
        <sz val="13"/>
        <rFont val="宋体"/>
        <charset val="134"/>
      </rPr>
      <t>头生猪养殖场等</t>
    </r>
  </si>
  <si>
    <r>
      <rPr>
        <sz val="13"/>
        <rFont val="宋体"/>
        <charset val="134"/>
      </rPr>
      <t>上半年完成可研批复，项目招投标工作、召开项目启动会制定工程计划。</t>
    </r>
    <r>
      <rPr>
        <sz val="13"/>
        <rFont val="Times New Roman"/>
        <charset val="134"/>
      </rPr>
      <t>6-8</t>
    </r>
    <r>
      <rPr>
        <sz val="13"/>
        <rFont val="宋体"/>
        <charset val="134"/>
      </rPr>
      <t>月落实和农户推广种植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亩面积的土地合作合同。</t>
    </r>
    <r>
      <rPr>
        <sz val="13"/>
        <rFont val="Times New Roman"/>
        <charset val="134"/>
      </rPr>
      <t>8-12</t>
    </r>
    <r>
      <rPr>
        <sz val="13"/>
        <rFont val="宋体"/>
        <charset val="134"/>
      </rPr>
      <t>月完成推广合作的土地整改</t>
    </r>
  </si>
  <si>
    <r>
      <rPr>
        <sz val="13"/>
        <rFont val="宋体"/>
        <charset val="134"/>
      </rPr>
      <t>核桃基地质量精准提升建设</t>
    </r>
  </si>
  <si>
    <r>
      <rPr>
        <sz val="13"/>
        <rFont val="宋体"/>
        <charset val="134"/>
      </rPr>
      <t>实施核桃低改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万亩，丰产培育核桃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</si>
  <si>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实施核桃低改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万亩，丰产培育核桃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</si>
  <si>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南江县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林业局</t>
    </r>
  </si>
  <si>
    <r>
      <rPr>
        <sz val="13"/>
        <rFont val="宋体"/>
        <charset val="134"/>
      </rPr>
      <t>王善春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王青松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周大军</t>
    </r>
  </si>
  <si>
    <r>
      <rPr>
        <sz val="13"/>
        <rFont val="宋体"/>
        <charset val="134"/>
      </rPr>
      <t>市林业局</t>
    </r>
    <r>
      <rPr>
        <sz val="13"/>
        <rFont val="Times New Roman"/>
        <charset val="134"/>
      </rPr>
      <t xml:space="preserve">      </t>
    </r>
    <r>
      <rPr>
        <sz val="13"/>
        <rFont val="宋体"/>
        <charset val="134"/>
      </rPr>
      <t>各县人民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政府</t>
    </r>
  </si>
  <si>
    <r>
      <rPr>
        <sz val="13"/>
        <rFont val="宋体"/>
        <charset val="134"/>
      </rPr>
      <t xml:space="preserve">杨 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杰</t>
    </r>
    <r>
      <rPr>
        <sz val="13"/>
        <rFont val="Times New Roman"/>
        <charset val="134"/>
      </rPr>
      <t xml:space="preserve">        </t>
    </r>
    <r>
      <rPr>
        <sz val="13"/>
        <rFont val="宋体"/>
        <charset val="134"/>
      </rPr>
      <t>李善君</t>
    </r>
    <r>
      <rPr>
        <sz val="13"/>
        <rFont val="Times New Roman"/>
        <charset val="134"/>
      </rPr>
      <t xml:space="preserve">              </t>
    </r>
    <r>
      <rPr>
        <sz val="13"/>
        <rFont val="宋体"/>
        <charset val="134"/>
      </rPr>
      <t>李余良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谭青松</t>
    </r>
  </si>
  <si>
    <t>巴州区大顶生态养殖场</t>
  </si>
  <si>
    <t>在平梁、白庙、水宁寺镇新建种植基地10000亩、养殖场12万平方米、道路6公里、办公生活管理用5000平方米、粗加工厂8000平方米及污水处理、沉淀池等相关配套设施</t>
  </si>
  <si>
    <t>新建种植基地2000亩、养殖场2万平方米、道路3公里、办公生活管理用房2000平方米及污水处理、沉淀池等相关配套设施</t>
  </si>
  <si>
    <r>
      <rPr>
        <sz val="13"/>
        <rFont val="宋体"/>
        <charset val="134"/>
      </rPr>
      <t>巴中市大顶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生态农业有限公司</t>
    </r>
  </si>
  <si>
    <r>
      <rPr>
        <sz val="13"/>
        <rFont val="宋体"/>
        <charset val="134"/>
      </rPr>
      <t>马益辉</t>
    </r>
  </si>
  <si>
    <r>
      <rPr>
        <sz val="13"/>
        <rFont val="宋体"/>
        <charset val="134"/>
      </rPr>
      <t>新绿映三江现代中医药产业园</t>
    </r>
  </si>
  <si>
    <r>
      <rPr>
        <sz val="13"/>
        <rFont val="宋体"/>
        <charset val="134"/>
      </rPr>
      <t>建道地药材种植基地</t>
    </r>
    <r>
      <rPr>
        <sz val="13"/>
        <rFont val="Times New Roman"/>
        <charset val="134"/>
      </rPr>
      <t>4000</t>
    </r>
    <r>
      <rPr>
        <sz val="13"/>
        <rFont val="宋体"/>
        <charset val="134"/>
      </rPr>
      <t>亩，百草园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亩，配套建设游客接待中心、药博馆、康养中心、循环科技园、产地初加工厂等，形成种植、观光、科普、康养一体化产业基地</t>
    </r>
  </si>
  <si>
    <r>
      <rPr>
        <sz val="13"/>
        <rFont val="宋体"/>
        <charset val="134"/>
      </rPr>
      <t>建设中药材种植基地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亩及实施百草药园建设</t>
    </r>
  </si>
  <si>
    <r>
      <rPr>
        <sz val="13"/>
        <rFont val="宋体"/>
        <charset val="134"/>
      </rPr>
      <t>四川新绿色药业科技发展股份有限公司</t>
    </r>
  </si>
  <si>
    <r>
      <rPr>
        <sz val="13"/>
        <rFont val="宋体"/>
        <charset val="134"/>
      </rPr>
      <t>柏晓林</t>
    </r>
  </si>
  <si>
    <r>
      <rPr>
        <sz val="13"/>
        <rFont val="宋体"/>
        <charset val="134"/>
      </rPr>
      <t>巴州区畜禽养殖基地</t>
    </r>
  </si>
  <si>
    <r>
      <rPr>
        <sz val="13"/>
        <rFont val="宋体"/>
        <charset val="134"/>
      </rPr>
      <t>在清江、水宁、大和、大罗等地新（改）扩建畜禽规模养殖场及养殖小区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</si>
  <si>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在清江、大和新（改）扩建畜禽规模养殖场及养殖小区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</si>
  <si>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巴中温氏畜牧有限公司</t>
    </r>
  </si>
  <si>
    <r>
      <rPr>
        <sz val="13"/>
        <rFont val="宋体"/>
        <charset val="134"/>
      </rPr>
      <t>万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立</t>
    </r>
  </si>
  <si>
    <r>
      <rPr>
        <sz val="13"/>
        <rFont val="宋体"/>
        <charset val="134"/>
      </rPr>
      <t>巴郡塬农业产业园</t>
    </r>
  </si>
  <si>
    <t>建生猪养殖圈舍6万平方米及附属设施2万平方米，其它养殖设施1万平方米，农业观光产业园1处1000亩</t>
  </si>
  <si>
    <t>建生猪养殖圈舍2万平方米现代化养殖场1个，其它附属设施1万平方米</t>
  </si>
  <si>
    <r>
      <rPr>
        <sz val="13"/>
        <rFont val="宋体"/>
        <charset val="134"/>
      </rPr>
      <t>四川巴郡塬生态农业科技有限公司</t>
    </r>
  </si>
  <si>
    <r>
      <rPr>
        <sz val="13"/>
        <rFont val="宋体"/>
        <charset val="134"/>
      </rPr>
      <t>王尧海</t>
    </r>
  </si>
  <si>
    <r>
      <rPr>
        <sz val="13"/>
        <rFont val="宋体"/>
        <charset val="134"/>
      </rPr>
      <t>富硒茶基地</t>
    </r>
  </si>
  <si>
    <r>
      <rPr>
        <sz val="13"/>
        <rFont val="宋体"/>
        <charset val="134"/>
        <scheme val="minor"/>
      </rPr>
      <t>新建富硒茶</t>
    </r>
    <r>
      <rPr>
        <sz val="13"/>
        <rFont val="宋体"/>
        <charset val="0"/>
        <scheme val="minor"/>
      </rPr>
      <t>1</t>
    </r>
    <r>
      <rPr>
        <sz val="13"/>
        <rFont val="宋体"/>
        <charset val="134"/>
        <scheme val="minor"/>
      </rPr>
      <t>万亩，低改</t>
    </r>
    <r>
      <rPr>
        <sz val="13"/>
        <rFont val="宋体"/>
        <charset val="0"/>
        <scheme val="minor"/>
      </rPr>
      <t>0.6</t>
    </r>
    <r>
      <rPr>
        <sz val="13"/>
        <rFont val="宋体"/>
        <charset val="134"/>
        <scheme val="minor"/>
      </rPr>
      <t>万亩，茶叶管护</t>
    </r>
    <r>
      <rPr>
        <sz val="13"/>
        <rFont val="宋体"/>
        <charset val="0"/>
        <scheme val="minor"/>
      </rPr>
      <t>16.6</t>
    </r>
    <r>
      <rPr>
        <sz val="13"/>
        <rFont val="宋体"/>
        <charset val="134"/>
        <scheme val="minor"/>
      </rPr>
      <t>万亩，配套建设园区道路等基础设施</t>
    </r>
  </si>
  <si>
    <t>相关乡（镇）人民政府</t>
  </si>
  <si>
    <t>相关乡（镇）长</t>
  </si>
  <si>
    <r>
      <rPr>
        <sz val="13"/>
        <rFont val="宋体"/>
        <charset val="134"/>
      </rPr>
      <t>南江县生猪养殖基地建设</t>
    </r>
  </si>
  <si>
    <r>
      <rPr>
        <sz val="13"/>
        <rFont val="宋体"/>
        <charset val="134"/>
      </rPr>
      <t>新建生猪规模养殖场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处，配套完善附属设施</t>
    </r>
  </si>
  <si>
    <r>
      <rPr>
        <sz val="13"/>
        <rFont val="宋体"/>
        <charset val="134"/>
      </rPr>
      <t>大竹正邦农牧有限公司等</t>
    </r>
  </si>
  <si>
    <r>
      <rPr>
        <sz val="13"/>
        <rFont val="宋体"/>
        <charset val="134"/>
      </rPr>
      <t>龚正华等</t>
    </r>
  </si>
  <si>
    <r>
      <rPr>
        <sz val="13"/>
        <rFont val="宋体"/>
        <charset val="134"/>
      </rPr>
      <t>通江县德瑞生态富硒农场</t>
    </r>
  </si>
  <si>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万亩水果、蔬菜特色养殖基地，</t>
    </r>
    <r>
      <rPr>
        <sz val="13"/>
        <rFont val="Times New Roman"/>
        <charset val="134"/>
      </rPr>
      <t>7300</t>
    </r>
    <r>
      <rPr>
        <sz val="13"/>
        <rFont val="宋体"/>
        <charset val="134"/>
      </rPr>
      <t>亩林下种养殖，现代农业（九中心一平台）等综合服务平台建设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</si>
  <si>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亩水果、蔬菜特色养殖基地，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亩林下种养殖及配套设施</t>
    </r>
  </si>
  <si>
    <r>
      <rPr>
        <sz val="13"/>
        <rFont val="宋体"/>
        <charset val="134"/>
      </rPr>
      <t>四川德瑞企业发展有限公司公司</t>
    </r>
  </si>
  <si>
    <r>
      <rPr>
        <sz val="13"/>
        <rFont val="宋体"/>
        <charset val="134"/>
      </rPr>
      <t>叶家郁</t>
    </r>
  </si>
  <si>
    <r>
      <rPr>
        <sz val="13"/>
        <rFont val="宋体"/>
        <charset val="134"/>
      </rPr>
      <t>通江县蓝润生猪养殖</t>
    </r>
  </si>
  <si>
    <r>
      <rPr>
        <sz val="13"/>
        <rFont val="宋体"/>
        <charset val="134"/>
      </rPr>
      <t>建设种猪场</t>
    </r>
    <r>
      <rPr>
        <sz val="13"/>
        <rFont val="Times New Roman"/>
        <charset val="134"/>
      </rPr>
      <t>2-3</t>
    </r>
    <r>
      <rPr>
        <sz val="13"/>
        <rFont val="宋体"/>
        <charset val="134"/>
      </rPr>
      <t>个、建设商品猪育肥场</t>
    </r>
    <r>
      <rPr>
        <sz val="13"/>
        <rFont val="Times New Roman"/>
        <charset val="134"/>
      </rPr>
      <t>30-50</t>
    </r>
    <r>
      <rPr>
        <sz val="13"/>
        <rFont val="宋体"/>
        <charset val="134"/>
      </rPr>
      <t>个、建设年产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万吨有机肥加工厂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个，通江县生猪养殖项目达到年出栏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万头规模时，配套建设饲料加工厂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</si>
  <si>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完成种猪场建设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个、育肥场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</si>
  <si>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四川蓝润实业集团有限公司</t>
    </r>
  </si>
  <si>
    <r>
      <rPr>
        <sz val="13"/>
        <rFont val="宋体"/>
        <charset val="134"/>
      </rPr>
      <t>杨晓初</t>
    </r>
  </si>
  <si>
    <t>通江县生猪养殖一体化</t>
  </si>
  <si>
    <t>新建青峪猪种质资源场1个，年出栏4万头生猪规模养殖场1个，年出栏5000头以上生猪规模养殖场3个，年出栏1000头生猪规模养殖场15个</t>
  </si>
  <si>
    <t>完成4万头生猪规模养殖场土地平整、青峪猪种质资源场主体及部分配套设施建设；完成1个5000头以上生猪规模场和5个1000头以上生猪规模场建设</t>
  </si>
  <si>
    <t>巴山牧业股份有限公司
四川蓝润实业集团有限公司
四川省嘉祐投资有限公司</t>
  </si>
  <si>
    <t>张育贤
杨晓初
伏力德</t>
  </si>
  <si>
    <r>
      <rPr>
        <sz val="13"/>
        <rFont val="宋体"/>
        <charset val="134"/>
      </rPr>
      <t>江口办事处片区扩繁生态养殖基地</t>
    </r>
  </si>
  <si>
    <r>
      <rPr>
        <sz val="13"/>
        <rFont val="宋体"/>
        <charset val="134"/>
      </rPr>
      <t>新建高冠扩繁、喂养一体化基地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处，原种母猪</t>
    </r>
    <r>
      <rPr>
        <sz val="13"/>
        <rFont val="Times New Roman"/>
        <charset val="134"/>
      </rPr>
      <t>1200</t>
    </r>
    <r>
      <rPr>
        <sz val="13"/>
        <rFont val="宋体"/>
        <charset val="134"/>
      </rPr>
      <t>头，二元母猪</t>
    </r>
    <r>
      <rPr>
        <sz val="13"/>
        <rFont val="Times New Roman"/>
        <charset val="134"/>
      </rPr>
      <t>1.2</t>
    </r>
    <r>
      <rPr>
        <sz val="13"/>
        <rFont val="宋体"/>
        <charset val="134"/>
      </rPr>
      <t>万头，商品仔猪</t>
    </r>
    <r>
      <rPr>
        <sz val="13"/>
        <rFont val="Times New Roman"/>
        <charset val="134"/>
      </rPr>
      <t>1.4</t>
    </r>
    <r>
      <rPr>
        <sz val="13"/>
        <rFont val="宋体"/>
        <charset val="134"/>
      </rPr>
      <t>万头。新建道路</t>
    </r>
    <r>
      <rPr>
        <sz val="13"/>
        <rFont val="Times New Roman"/>
        <charset val="134"/>
      </rPr>
      <t>4.2</t>
    </r>
    <r>
      <rPr>
        <sz val="13"/>
        <rFont val="宋体"/>
        <charset val="134"/>
      </rPr>
      <t>公里；其它生态养猪场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座，年出栏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万头。配套业务用房、污水处理系统、防疫、水、电、路、停车场、绿化等</t>
    </r>
  </si>
  <si>
    <r>
      <rPr>
        <sz val="13"/>
        <rFont val="宋体"/>
        <charset val="134"/>
      </rPr>
      <t>四川万润牧业有限公司</t>
    </r>
  </si>
  <si>
    <r>
      <rPr>
        <sz val="13"/>
        <rFont val="宋体"/>
        <charset val="134"/>
      </rPr>
      <t>王梦凤</t>
    </r>
  </si>
  <si>
    <r>
      <rPr>
        <sz val="13"/>
        <rFont val="宋体"/>
        <charset val="134"/>
      </rPr>
      <t>金宝办事处片区现代化生猪养殖场</t>
    </r>
  </si>
  <si>
    <r>
      <rPr>
        <sz val="13"/>
        <rFont val="宋体"/>
        <charset val="134"/>
      </rPr>
      <t>建现代化养猪场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座，年出栏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万头。配套业务用房、污水处理系统、防疫、水、电、路、停车场、绿化等</t>
    </r>
  </si>
  <si>
    <r>
      <rPr>
        <sz val="13"/>
        <rFont val="宋体"/>
        <charset val="134"/>
      </rPr>
      <t>润生养殖专业合作社</t>
    </r>
  </si>
  <si>
    <r>
      <rPr>
        <sz val="13"/>
        <rFont val="宋体"/>
        <charset val="134"/>
      </rPr>
      <t>唐治平</t>
    </r>
  </si>
  <si>
    <r>
      <rPr>
        <sz val="13"/>
        <rFont val="宋体"/>
        <charset val="134"/>
      </rPr>
      <t>灵山片区生猪生态繁育养殖基地</t>
    </r>
  </si>
  <si>
    <r>
      <rPr>
        <sz val="13"/>
        <rFont val="宋体"/>
        <charset val="134"/>
      </rPr>
      <t>建生态猪舍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栋，年出栏育肥猪</t>
    </r>
    <r>
      <rPr>
        <sz val="13"/>
        <rFont val="Times New Roman"/>
        <charset val="134"/>
      </rPr>
      <t>2.5</t>
    </r>
    <r>
      <rPr>
        <sz val="13"/>
        <rFont val="宋体"/>
        <charset val="134"/>
      </rPr>
      <t>万头。繁育圈舍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栋。配套业务用房、污水处理系统、防疫、水、电、路、停车场、绿化等</t>
    </r>
  </si>
  <si>
    <r>
      <rPr>
        <sz val="13"/>
        <rFont val="宋体"/>
        <charset val="134"/>
      </rPr>
      <t>平昌县关路奔康农业专业合作社</t>
    </r>
  </si>
  <si>
    <r>
      <rPr>
        <sz val="13"/>
        <rFont val="宋体"/>
        <charset val="134"/>
      </rPr>
      <t>徐成林</t>
    </r>
  </si>
  <si>
    <r>
      <rPr>
        <sz val="13"/>
        <rFont val="宋体"/>
        <charset val="134"/>
      </rPr>
      <t>双鹿楼房生猪养殖基地</t>
    </r>
  </si>
  <si>
    <r>
      <rPr>
        <sz val="13"/>
        <rFont val="宋体"/>
        <charset val="134"/>
      </rPr>
      <t>建生猪养殖基地，年出栏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万头。配套业务用房、污水处理系统、防疫、水、电、路、停车场、绿化等</t>
    </r>
  </si>
  <si>
    <r>
      <rPr>
        <sz val="13"/>
        <rFont val="宋体"/>
        <charset val="134"/>
      </rPr>
      <t>正邦农牧有限公司</t>
    </r>
  </si>
  <si>
    <r>
      <rPr>
        <sz val="13"/>
        <rFont val="宋体"/>
        <charset val="134"/>
      </rPr>
      <t>程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川</t>
    </r>
  </si>
  <si>
    <t>平昌县生态生猪养殖项目</t>
  </si>
  <si>
    <t>总占地380亩，建生猪养殖基地7个，圈舍8.5万平方米，年出栏育肥猪5万头，仔猪5000头；新建进出场道路6公里及其它配套环保、绿化等设施设备</t>
  </si>
  <si>
    <t>完成柳林、金山坪、涵水、青云、粉壁、西兴养殖基地建设；进行前锋养殖基地主体建设</t>
  </si>
  <si>
    <t>川鑫农牧合作社
祥鸿奔康畜牧有限公司</t>
  </si>
  <si>
    <t>刘  江
刘海林</t>
  </si>
  <si>
    <t>平昌县人民政府</t>
  </si>
  <si>
    <t>平昌县岳家生态肉牛全产业链</t>
  </si>
  <si>
    <r>
      <rPr>
        <sz val="13"/>
        <rFont val="宋体"/>
        <charset val="134"/>
        <scheme val="minor"/>
      </rPr>
      <t>在板桥、双竹流转土地</t>
    </r>
    <r>
      <rPr>
        <sz val="13"/>
        <rFont val="宋体"/>
        <charset val="0"/>
        <scheme val="minor"/>
      </rPr>
      <t>500</t>
    </r>
    <r>
      <rPr>
        <sz val="13"/>
        <rFont val="宋体"/>
        <charset val="134"/>
        <scheme val="minor"/>
      </rPr>
      <t>亩种植牧草，并建良种牛引进调试和繁殖场，示范养殖场，中央库房（青储），有机肥加工厂，屠宰、冷链物流，技术培训中心和牛文化展示中心。年养殖出栏肉牛</t>
    </r>
    <r>
      <rPr>
        <sz val="13"/>
        <rFont val="宋体"/>
        <charset val="0"/>
        <scheme val="minor"/>
      </rPr>
      <t>2000</t>
    </r>
    <r>
      <rPr>
        <sz val="13"/>
        <rFont val="宋体"/>
        <charset val="134"/>
        <scheme val="minor"/>
      </rPr>
      <t>头，良种繁殖</t>
    </r>
    <r>
      <rPr>
        <sz val="13"/>
        <rFont val="宋体"/>
        <charset val="0"/>
        <scheme val="minor"/>
      </rPr>
      <t>500</t>
    </r>
    <r>
      <rPr>
        <sz val="13"/>
        <rFont val="宋体"/>
        <charset val="134"/>
        <scheme val="minor"/>
      </rPr>
      <t>头</t>
    </r>
  </si>
  <si>
    <t>完成一期养殖厂房建设并投产；进行二期养殖厂房建设</t>
  </si>
  <si>
    <t>平昌县深山农业专业合作社</t>
  </si>
  <si>
    <t>王廷国</t>
  </si>
  <si>
    <r>
      <rPr>
        <b/>
        <sz val="13"/>
        <rFont val="宋体"/>
        <charset val="134"/>
      </rPr>
      <t>（二）工业（</t>
    </r>
    <r>
      <rPr>
        <b/>
        <sz val="13"/>
        <rFont val="Times New Roman"/>
        <charset val="134"/>
      </rPr>
      <t>16</t>
    </r>
    <r>
      <rPr>
        <b/>
        <sz val="13"/>
        <rFont val="宋体"/>
        <charset val="134"/>
      </rPr>
      <t>个）</t>
    </r>
  </si>
  <si>
    <t>巴州区产业转型升级示范园</t>
  </si>
  <si>
    <r>
      <rPr>
        <sz val="13"/>
        <rFont val="宋体"/>
        <charset val="134"/>
      </rPr>
      <t>新建厂房</t>
    </r>
    <r>
      <rPr>
        <sz val="13"/>
        <rFont val="Times New Roman"/>
        <charset val="134"/>
      </rPr>
      <t>303072</t>
    </r>
    <r>
      <rPr>
        <sz val="13"/>
        <rFont val="宋体"/>
        <charset val="134"/>
      </rPr>
      <t>平方米、办公生活配套用房</t>
    </r>
    <r>
      <rPr>
        <sz val="13"/>
        <rFont val="Times New Roman"/>
        <charset val="134"/>
      </rPr>
      <t>42343</t>
    </r>
    <r>
      <rPr>
        <sz val="13"/>
        <rFont val="宋体"/>
        <charset val="134"/>
      </rPr>
      <t>平方米及园区附属设施</t>
    </r>
  </si>
  <si>
    <r>
      <rPr>
        <sz val="13"/>
        <rFont val="宋体"/>
        <charset val="134"/>
      </rPr>
      <t>完成厂房</t>
    </r>
    <r>
      <rPr>
        <sz val="13"/>
        <rFont val="Times New Roman"/>
        <charset val="134"/>
      </rPr>
      <t>40000</t>
    </r>
    <r>
      <rPr>
        <sz val="13"/>
        <rFont val="宋体"/>
        <charset val="134"/>
      </rPr>
      <t>平方米、办公生活及食堂等配套用房</t>
    </r>
    <r>
      <rPr>
        <sz val="13"/>
        <rFont val="Times New Roman"/>
        <charset val="134"/>
      </rPr>
      <t>13595</t>
    </r>
    <r>
      <rPr>
        <sz val="13"/>
        <rFont val="宋体"/>
        <charset val="134"/>
      </rPr>
      <t>平方米建设及给排水、电力、污水、道路等园区附属设施</t>
    </r>
  </si>
  <si>
    <r>
      <rPr>
        <b/>
        <sz val="13"/>
        <rFont val="Times New Roman"/>
        <charset val="134"/>
      </rPr>
      <t>▲+</t>
    </r>
    <r>
      <rPr>
        <b/>
        <sz val="13"/>
        <rFont val="宋体"/>
        <charset val="134"/>
      </rPr>
      <t>★</t>
    </r>
  </si>
  <si>
    <t>巴州工业园智能制造基地</t>
  </si>
  <si>
    <r>
      <rPr>
        <sz val="13"/>
        <rFont val="宋体"/>
        <charset val="134"/>
      </rPr>
      <t>在巴州工业园新建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万平方米标准化厂房及供排水、污水管网等配套附属设施</t>
    </r>
  </si>
  <si>
    <r>
      <rPr>
        <sz val="13"/>
        <rFont val="宋体"/>
        <charset val="134"/>
      </rPr>
      <t>完成主体工程建设</t>
    </r>
    <r>
      <rPr>
        <sz val="13"/>
        <rFont val="Times New Roman"/>
        <charset val="134"/>
      </rPr>
      <t>40%</t>
    </r>
    <r>
      <rPr>
        <sz val="13"/>
        <rFont val="宋体"/>
        <charset val="134"/>
      </rPr>
      <t>及配套附属设施建设</t>
    </r>
  </si>
  <si>
    <t>巴中市文昌建设有限公司</t>
  </si>
  <si>
    <t>肖斌</t>
  </si>
  <si>
    <t>恩阳区2021年工业技改扩能</t>
  </si>
  <si>
    <t>改扩建向往科技绿色畜禽饲料等9条生产线及生产厂房</t>
  </si>
  <si>
    <t>向往科技绿色畜禽饲料生产线一号厂房完成钢结构框架搭建；完成8条生产线铺设安装</t>
  </si>
  <si>
    <t>四川省巴中市向往科技开发有限公司等</t>
  </si>
  <si>
    <t>喻川文等</t>
  </si>
  <si>
    <r>
      <rPr>
        <sz val="13"/>
        <rFont val="宋体"/>
        <charset val="134"/>
      </rPr>
      <t>南江县中药材加工生产线</t>
    </r>
  </si>
  <si>
    <r>
      <rPr>
        <sz val="13"/>
        <rFont val="宋体"/>
        <charset val="134"/>
      </rPr>
      <t>建厂房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平方米；购置加工设备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台套；建中药材种植基地</t>
    </r>
    <r>
      <rPr>
        <sz val="13"/>
        <rFont val="Times New Roman"/>
        <charset val="134"/>
      </rPr>
      <t>800</t>
    </r>
    <r>
      <rPr>
        <sz val="13"/>
        <rFont val="宋体"/>
        <charset val="134"/>
      </rPr>
      <t>亩；供电供水及其他配套建设</t>
    </r>
  </si>
  <si>
    <r>
      <rPr>
        <sz val="13"/>
        <rFont val="宋体"/>
        <charset val="134"/>
      </rPr>
      <t>南江县天宫农业有限公司等</t>
    </r>
  </si>
  <si>
    <r>
      <rPr>
        <sz val="13"/>
        <rFont val="宋体"/>
        <charset val="134"/>
      </rPr>
      <t>梁大海</t>
    </r>
  </si>
  <si>
    <r>
      <rPr>
        <sz val="13"/>
        <rFont val="宋体"/>
        <charset val="134"/>
      </rPr>
      <t>南江县新型建筑材料生产线</t>
    </r>
  </si>
  <si>
    <r>
      <rPr>
        <sz val="13"/>
        <rFont val="宋体"/>
        <charset val="134"/>
      </rPr>
      <t>新建年加工</t>
    </r>
    <r>
      <rPr>
        <sz val="13"/>
        <rFont val="Times New Roman"/>
        <charset val="134"/>
      </rPr>
      <t>150</t>
    </r>
    <r>
      <rPr>
        <sz val="13"/>
        <rFont val="宋体"/>
        <charset val="134"/>
      </rPr>
      <t>万吨建筑石料生产线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条，生产、生活用房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平方米，配套相关附属设施</t>
    </r>
  </si>
  <si>
    <r>
      <rPr>
        <sz val="13"/>
        <rFont val="宋体"/>
        <charset val="134"/>
      </rPr>
      <t>完成工程</t>
    </r>
    <r>
      <rPr>
        <sz val="13"/>
        <rFont val="Times New Roman"/>
        <charset val="134"/>
      </rPr>
      <t>80%</t>
    </r>
  </si>
  <si>
    <r>
      <rPr>
        <sz val="13"/>
        <rFont val="宋体"/>
        <charset val="134"/>
      </rPr>
      <t>市交通投资集团有限公司</t>
    </r>
  </si>
  <si>
    <r>
      <rPr>
        <sz val="13"/>
        <rFont val="宋体"/>
        <charset val="134"/>
      </rPr>
      <t>周照森</t>
    </r>
  </si>
  <si>
    <r>
      <rPr>
        <sz val="13"/>
        <rFont val="宋体"/>
        <charset val="134"/>
      </rPr>
      <t>南江县建筑装饰石材精深加工生产线</t>
    </r>
  </si>
  <si>
    <r>
      <rPr>
        <sz val="13"/>
        <rFont val="宋体"/>
        <charset val="134"/>
      </rPr>
      <t>新建年加工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万立方米的石材生产线、工艺品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万件生产线各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条，废水及固体废弃物处理设施各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套，办公楼等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平方米，购置设备，配套完善设施</t>
    </r>
  </si>
  <si>
    <r>
      <rPr>
        <sz val="13"/>
        <rFont val="宋体"/>
        <charset val="134"/>
      </rPr>
      <t>完成石材生产线、工艺品生产线各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条，废水及固体废弃物处理设施各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套，办公楼等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平方米，购置设施设备</t>
    </r>
  </si>
  <si>
    <r>
      <rPr>
        <sz val="13"/>
        <rFont val="宋体"/>
        <charset val="134"/>
      </rPr>
      <t>南江莲花实业有限责任公司</t>
    </r>
  </si>
  <si>
    <r>
      <rPr>
        <sz val="13"/>
        <rFont val="宋体"/>
        <charset val="134"/>
      </rPr>
      <t>王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闯</t>
    </r>
  </si>
  <si>
    <t>南江县地面铺装建材生产线</t>
  </si>
  <si>
    <t>新建石膏加气砌块生产线、固体废弃物粉粹生产线、砂石粉碎生产线、海绵城市环保透水砖生产线5条，新建生产、生活用房8500平方米及厂区道路，新增全自动离线码垛设备1台，完善配套设施</t>
  </si>
  <si>
    <t>建成污泥处置生产线和透水砖生产线及部分配套设施</t>
  </si>
  <si>
    <t>巴中源洪圆环保建材有限公司</t>
  </si>
  <si>
    <t>岳小木</t>
  </si>
  <si>
    <t>南江县全自动钢筋设备制造</t>
  </si>
  <si>
    <t>建钢筋制作成套设备生产线3条，建生产、生活用房1.2万平方米；配套相关附属设施</t>
  </si>
  <si>
    <t>完成厂房建设，配套部分附属设施</t>
  </si>
  <si>
    <t>南江强建机械制造有限公司</t>
  </si>
  <si>
    <t>罗 云</t>
  </si>
  <si>
    <r>
      <rPr>
        <sz val="13"/>
        <rFont val="宋体"/>
        <charset val="134"/>
      </rPr>
      <t>通江县杜仲加工厂</t>
    </r>
  </si>
  <si>
    <r>
      <rPr>
        <sz val="13"/>
        <rFont val="宋体"/>
        <charset val="134"/>
      </rPr>
      <t>建设</t>
    </r>
    <r>
      <rPr>
        <sz val="13"/>
        <rFont val="Times New Roman"/>
        <charset val="134"/>
      </rPr>
      <t>4000</t>
    </r>
    <r>
      <rPr>
        <sz val="13"/>
        <rFont val="宋体"/>
        <charset val="134"/>
      </rPr>
      <t>平方米加工厂房及设施设备安装</t>
    </r>
  </si>
  <si>
    <r>
      <rPr>
        <sz val="13"/>
        <rFont val="宋体"/>
        <charset val="134"/>
      </rPr>
      <t>四川金万博杜仲产业发展有限公司</t>
    </r>
  </si>
  <si>
    <r>
      <rPr>
        <sz val="13"/>
        <rFont val="宋体"/>
        <charset val="134"/>
      </rPr>
      <t>刘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彬</t>
    </r>
  </si>
  <si>
    <t>大众创业园二期</t>
  </si>
  <si>
    <r>
      <rPr>
        <sz val="13"/>
        <rFont val="宋体"/>
        <charset val="134"/>
        <scheme val="minor"/>
      </rPr>
      <t>建标准化厂房</t>
    </r>
    <r>
      <rPr>
        <sz val="13"/>
        <rFont val="宋体"/>
        <charset val="0"/>
        <scheme val="minor"/>
      </rPr>
      <t>8</t>
    </r>
    <r>
      <rPr>
        <sz val="13"/>
        <rFont val="宋体"/>
        <charset val="134"/>
        <scheme val="minor"/>
      </rPr>
      <t>万平方米，完善水电、管网、绿化等相关配套设施</t>
    </r>
  </si>
  <si>
    <t>完成标准化厂房主体工程</t>
  </si>
  <si>
    <t>四川星达建设开发有限公司</t>
  </si>
  <si>
    <r>
      <rPr>
        <sz val="13"/>
        <rFont val="宋体"/>
        <charset val="134"/>
        <scheme val="minor"/>
      </rPr>
      <t>谢</t>
    </r>
    <r>
      <rPr>
        <sz val="13"/>
        <rFont val="宋体"/>
        <charset val="0"/>
        <scheme val="minor"/>
      </rPr>
      <t xml:space="preserve">  </t>
    </r>
    <r>
      <rPr>
        <sz val="13"/>
        <rFont val="宋体"/>
        <charset val="134"/>
        <scheme val="minor"/>
      </rPr>
      <t>成</t>
    </r>
  </si>
  <si>
    <t>奔康融链食品现代化产业园</t>
  </si>
  <si>
    <t>建厂房22620平方米、办公楼12588平方米、宿舍楼7200平方米、设备用房1340平方米、仓储物流房14328平方米、肉类交易市场11486平方米、水产交易市场2400平方米、禽类交易市场2645平方米、实验室2000平方米。建产业园区道路3.4公里、广场1300平方米等配套设施建设</t>
  </si>
  <si>
    <t>厂房完成80%、办公楼主体封顶、宿舍楼基础完成、实验室主体封顶、仓储物流房主体完成50%、园区道路完成、广场完成</t>
  </si>
  <si>
    <t>四川奔康投资有限公司</t>
  </si>
  <si>
    <t>刘海林</t>
  </si>
  <si>
    <r>
      <rPr>
        <sz val="13"/>
        <rFont val="宋体"/>
        <charset val="134"/>
      </rPr>
      <t>新型建材生产</t>
    </r>
  </si>
  <si>
    <t>建设预拌混凝土生产线2条（120、180各1条），轻质环保砖生产线1条。办公楼1000平方米，厂区道路800米</t>
  </si>
  <si>
    <t>平昌县旺金新型建材有限公司</t>
  </si>
  <si>
    <r>
      <rPr>
        <sz val="13"/>
        <rFont val="宋体"/>
        <charset val="134"/>
        <scheme val="minor"/>
      </rPr>
      <t>严</t>
    </r>
    <r>
      <rPr>
        <sz val="13"/>
        <rFont val="宋体"/>
        <charset val="0"/>
        <scheme val="minor"/>
      </rPr>
      <t xml:space="preserve">  </t>
    </r>
    <r>
      <rPr>
        <sz val="13"/>
        <rFont val="宋体"/>
        <charset val="134"/>
        <scheme val="minor"/>
      </rPr>
      <t>勇</t>
    </r>
  </si>
  <si>
    <r>
      <rPr>
        <sz val="13"/>
        <rFont val="宋体"/>
        <charset val="134"/>
      </rPr>
      <t>响滩镇</t>
    </r>
    <r>
      <rPr>
        <sz val="13"/>
        <rFont val="Times New Roman"/>
        <charset val="134"/>
      </rPr>
      <t>3A</t>
    </r>
    <r>
      <rPr>
        <sz val="13"/>
        <rFont val="宋体"/>
        <charset val="134"/>
      </rPr>
      <t>屠宰场</t>
    </r>
  </si>
  <si>
    <t>建猪、牛、羊三条大型机械化屠宰现代化生产线、冷库、分割车间、分割生产线、精深加工设施设备、宿舍楼及办公楼、冷链运输车、污水处理厂、烟熏食品厂、猪血加工厂、新建厂区道路2.8公里、广场800平方米等配套设施建设</t>
  </si>
  <si>
    <t>猪、牛、羊三条大型机械化屠宰现代化生产线、冷库、分割车间完工、厂区道路、广场完工、污水处理厂完工、宿舍及办公楼主体完工</t>
  </si>
  <si>
    <r>
      <rPr>
        <sz val="13"/>
        <rFont val="宋体"/>
        <charset val="134"/>
      </rPr>
      <t>豪派实木智能定制家具生产</t>
    </r>
  </si>
  <si>
    <r>
      <rPr>
        <sz val="13"/>
        <rFont val="宋体"/>
        <charset val="134"/>
      </rPr>
      <t>建厂房</t>
    </r>
    <r>
      <rPr>
        <sz val="13"/>
        <rFont val="Times New Roman"/>
        <charset val="134"/>
      </rPr>
      <t>2.3</t>
    </r>
    <r>
      <rPr>
        <sz val="13"/>
        <rFont val="宋体"/>
        <charset val="134"/>
      </rPr>
      <t>万平方米，建智能家居生产线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条</t>
    </r>
  </si>
  <si>
    <r>
      <rPr>
        <sz val="13"/>
        <rFont val="宋体"/>
        <charset val="134"/>
      </rPr>
      <t>厂房主体工程完工</t>
    </r>
  </si>
  <si>
    <r>
      <rPr>
        <sz val="13"/>
        <rFont val="宋体"/>
        <charset val="134"/>
      </rPr>
      <t>四川濠派家居有限公司</t>
    </r>
  </si>
  <si>
    <r>
      <rPr>
        <sz val="13"/>
        <rFont val="宋体"/>
        <charset val="134"/>
      </rPr>
      <t>李少成</t>
    </r>
  </si>
  <si>
    <t>四川欣莱新型建材综合生产基地</t>
  </si>
  <si>
    <r>
      <rPr>
        <sz val="13"/>
        <rFont val="宋体"/>
        <charset val="134"/>
      </rPr>
      <t>建厂房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万平方米、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条新型建材生产线，其中轻钢龙骨生产线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条、新型集成墙板生产线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条、集成房屋柜体生产线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条、板材生产线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条</t>
    </r>
  </si>
  <si>
    <r>
      <rPr>
        <sz val="13"/>
        <rFont val="宋体"/>
        <charset val="134"/>
      </rPr>
      <t>四川欣莱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新材料有限公司</t>
    </r>
  </si>
  <si>
    <r>
      <rPr>
        <sz val="13"/>
        <rFont val="宋体"/>
        <charset val="134"/>
      </rPr>
      <t>张由海</t>
    </r>
  </si>
  <si>
    <r>
      <rPr>
        <sz val="13"/>
        <rFont val="宋体"/>
        <charset val="134"/>
      </rPr>
      <t>岳老大食品全自动包装生产线</t>
    </r>
  </si>
  <si>
    <r>
      <rPr>
        <sz val="13"/>
        <rFont val="宋体"/>
        <charset val="134"/>
      </rPr>
      <t>新建厂房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平方米，新增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条生产线，购置自动化肉制食品设备和全自动化包装设备共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套</t>
    </r>
  </si>
  <si>
    <r>
      <rPr>
        <sz val="13"/>
        <rFont val="宋体"/>
        <charset val="134"/>
      </rPr>
      <t>四川岳老大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食品有限责任公司</t>
    </r>
  </si>
  <si>
    <r>
      <rPr>
        <sz val="13"/>
        <rFont val="宋体"/>
        <charset val="134"/>
      </rPr>
      <t>岳小平</t>
    </r>
  </si>
  <si>
    <r>
      <rPr>
        <b/>
        <sz val="13"/>
        <rFont val="宋体"/>
        <charset val="134"/>
      </rPr>
      <t>（三）商贸物流（</t>
    </r>
    <r>
      <rPr>
        <b/>
        <sz val="13"/>
        <rFont val="Times New Roman"/>
        <charset val="134"/>
      </rPr>
      <t>15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</si>
  <si>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巴中农副产品交易中心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二期</t>
    </r>
    <r>
      <rPr>
        <sz val="13"/>
        <rFont val="Times New Roman"/>
        <charset val="134"/>
      </rPr>
      <t>)</t>
    </r>
  </si>
  <si>
    <r>
      <rPr>
        <sz val="13"/>
        <rFont val="宋体"/>
        <charset val="134"/>
      </rPr>
      <t>新建市场商业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万平方米，办公物业管理用房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平方米，地下车库约</t>
    </r>
    <r>
      <rPr>
        <sz val="13"/>
        <rFont val="Times New Roman"/>
        <charset val="134"/>
      </rPr>
      <t>2.5</t>
    </r>
    <r>
      <rPr>
        <sz val="13"/>
        <rFont val="宋体"/>
        <charset val="134"/>
      </rPr>
      <t>万平方米及雨污管网、供水管道等配套设施</t>
    </r>
  </si>
  <si>
    <r>
      <rPr>
        <sz val="13"/>
        <rFont val="宋体"/>
        <charset val="134"/>
      </rPr>
      <t>完成二期主体工程</t>
    </r>
    <r>
      <rPr>
        <sz val="13"/>
        <rFont val="Times New Roman"/>
        <charset val="134"/>
      </rPr>
      <t>30%</t>
    </r>
  </si>
  <si>
    <r>
      <rPr>
        <sz val="13"/>
        <rFont val="宋体"/>
        <charset val="134"/>
      </rPr>
      <t>巴中众兴农副产品有限公司</t>
    </r>
  </si>
  <si>
    <r>
      <rPr>
        <sz val="13"/>
        <rFont val="宋体"/>
        <charset val="134"/>
      </rPr>
      <t xml:space="preserve">孙 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亮</t>
    </r>
  </si>
  <si>
    <r>
      <rPr>
        <sz val="13"/>
        <rFont val="宋体"/>
        <charset val="134"/>
      </rPr>
      <t>容邦万达购物广场</t>
    </r>
  </si>
  <si>
    <r>
      <rPr>
        <sz val="13"/>
        <rFont val="宋体"/>
        <charset val="134"/>
      </rPr>
      <t>新打造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万平方米商业综合体，其中时尚百货、潮流快时尚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平方米、永辉大型生活超市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平方米、主题酒店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平方米、电影院、主题餐饮、娱乐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平方米及相关配套设施建设</t>
    </r>
  </si>
  <si>
    <r>
      <rPr>
        <sz val="13"/>
        <rFont val="宋体"/>
        <charset val="134"/>
      </rPr>
      <t>完成装饰装修，投入运营</t>
    </r>
  </si>
  <si>
    <r>
      <rPr>
        <sz val="13"/>
        <rFont val="宋体"/>
        <charset val="134"/>
      </rPr>
      <t>大连万达商业管理集团股份有限公司</t>
    </r>
  </si>
  <si>
    <r>
      <rPr>
        <sz val="13"/>
        <rFont val="宋体"/>
        <charset val="134"/>
      </rPr>
      <t>刘代东</t>
    </r>
  </si>
  <si>
    <r>
      <rPr>
        <sz val="13"/>
        <rFont val="宋体"/>
        <charset val="134"/>
      </rPr>
      <t>奥特莱斯一站式购物体验中心</t>
    </r>
  </si>
  <si>
    <r>
      <rPr>
        <sz val="13"/>
        <rFont val="宋体"/>
        <charset val="134"/>
      </rPr>
      <t>新打造</t>
    </r>
    <r>
      <rPr>
        <sz val="13"/>
        <rFont val="Times New Roman"/>
        <charset val="134"/>
      </rPr>
      <t>4.8</t>
    </r>
    <r>
      <rPr>
        <sz val="13"/>
        <rFont val="宋体"/>
        <charset val="134"/>
      </rPr>
      <t>万平方米集时尚百货、大型连锁超市、主题餐饮、高端住宿、娱乐一体化的奥特莱斯一站式购物体验中心，配套完善附属基础设施</t>
    </r>
  </si>
  <si>
    <r>
      <rPr>
        <sz val="13"/>
        <rFont val="宋体"/>
        <charset val="134"/>
      </rPr>
      <t>购物体验中心装饰装修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配套购物广场商贸服务设施</t>
    </r>
  </si>
  <si>
    <r>
      <rPr>
        <sz val="13"/>
        <rFont val="宋体"/>
        <charset val="134"/>
      </rPr>
      <t>华厦伟业控股集团公司</t>
    </r>
  </si>
  <si>
    <r>
      <rPr>
        <sz val="13"/>
        <rFont val="宋体"/>
        <charset val="134"/>
      </rPr>
      <t>金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帅</t>
    </r>
  </si>
  <si>
    <r>
      <rPr>
        <sz val="13"/>
        <rFont val="宋体"/>
        <charset val="134"/>
      </rPr>
      <t>城市商业综合体</t>
    </r>
  </si>
  <si>
    <r>
      <rPr>
        <sz val="13"/>
        <rFont val="宋体"/>
        <charset val="134"/>
      </rPr>
      <t>建城市商业综合体</t>
    </r>
    <r>
      <rPr>
        <sz val="13"/>
        <rFont val="Times New Roman"/>
        <charset val="134"/>
      </rPr>
      <t>61</t>
    </r>
    <r>
      <rPr>
        <sz val="13"/>
        <rFont val="宋体"/>
        <charset val="134"/>
      </rPr>
      <t>万平方米及配套设施</t>
    </r>
  </si>
  <si>
    <r>
      <rPr>
        <sz val="13"/>
        <rFont val="宋体"/>
        <charset val="134"/>
      </rPr>
      <t>博瑞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观澜府一期主体封顶，紫金星辰完成主体工程</t>
    </r>
  </si>
  <si>
    <r>
      <rPr>
        <sz val="13"/>
        <rFont val="宋体"/>
        <charset val="134"/>
      </rPr>
      <t>巴中市博瑞房地产开发有限公司、巴中市恩阳区渝鑫地产有限公司</t>
    </r>
  </si>
  <si>
    <r>
      <rPr>
        <sz val="13"/>
        <rFont val="宋体"/>
        <charset val="134"/>
      </rPr>
      <t>邓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勃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黄伟彦</t>
    </r>
  </si>
  <si>
    <r>
      <rPr>
        <sz val="13"/>
        <rFont val="宋体"/>
        <charset val="134"/>
      </rPr>
      <t>巴中鲜农都农商产业综合体</t>
    </r>
  </si>
  <si>
    <r>
      <rPr>
        <sz val="13"/>
        <rFont val="宋体"/>
        <charset val="134"/>
      </rPr>
      <t>建设农商产业综合体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万平方米。一期建筑面积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万平米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含城市会客厅、双创孵化与就业中心、中心农贸、智慧运营管理中心等，二期建筑面积约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万平米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包括农商展贸中心、</t>
    </r>
    <r>
      <rPr>
        <sz val="13"/>
        <rFont val="Times New Roman"/>
        <charset val="134"/>
      </rPr>
      <t>B2B</t>
    </r>
    <r>
      <rPr>
        <sz val="13"/>
        <rFont val="宋体"/>
        <charset val="134"/>
      </rPr>
      <t>集配中心等</t>
    </r>
  </si>
  <si>
    <r>
      <rPr>
        <sz val="13"/>
        <rFont val="宋体"/>
        <charset val="134"/>
      </rPr>
      <t>完成城市会客厅、中心农贸、智慧运营管理中心基础开挖及正负零施工</t>
    </r>
  </si>
  <si>
    <r>
      <rPr>
        <sz val="13"/>
        <rFont val="宋体"/>
        <charset val="134"/>
      </rPr>
      <t>巴中鲜农都农业科技有限公司</t>
    </r>
  </si>
  <si>
    <r>
      <rPr>
        <sz val="13"/>
        <rFont val="宋体"/>
        <charset val="134"/>
      </rPr>
      <t>曾永林</t>
    </r>
  </si>
  <si>
    <t>南江县瑞隆春天商业综合体</t>
  </si>
  <si>
    <r>
      <rPr>
        <sz val="13"/>
        <color indexed="8"/>
        <rFont val="宋体"/>
        <charset val="134"/>
        <scheme val="minor"/>
      </rPr>
      <t>建筑总面积</t>
    </r>
    <r>
      <rPr>
        <sz val="13"/>
        <color indexed="8"/>
        <rFont val="宋体"/>
        <charset val="0"/>
        <scheme val="minor"/>
      </rPr>
      <t>5</t>
    </r>
    <r>
      <rPr>
        <sz val="13"/>
        <color indexed="8"/>
        <rFont val="宋体"/>
        <charset val="134"/>
        <scheme val="minor"/>
      </rPr>
      <t>万平方米，其中商业面积</t>
    </r>
    <r>
      <rPr>
        <sz val="13"/>
        <color indexed="8"/>
        <rFont val="宋体"/>
        <charset val="0"/>
        <scheme val="minor"/>
      </rPr>
      <t>0.5</t>
    </r>
    <r>
      <rPr>
        <sz val="13"/>
        <color indexed="8"/>
        <rFont val="宋体"/>
        <charset val="134"/>
        <scheme val="minor"/>
      </rPr>
      <t>万平方米，完善相关配套设施</t>
    </r>
  </si>
  <si>
    <t>完成主体工程30%</t>
  </si>
  <si>
    <t>南江瑞隆置业有限公司</t>
  </si>
  <si>
    <r>
      <rPr>
        <sz val="13"/>
        <color indexed="8"/>
        <rFont val="宋体"/>
        <charset val="134"/>
        <scheme val="minor"/>
      </rPr>
      <t>何</t>
    </r>
    <r>
      <rPr>
        <sz val="13"/>
        <color indexed="8"/>
        <rFont val="宋体"/>
        <charset val="0"/>
        <scheme val="minor"/>
      </rPr>
      <t xml:space="preserve">  </t>
    </r>
    <r>
      <rPr>
        <sz val="13"/>
        <color indexed="8"/>
        <rFont val="宋体"/>
        <charset val="134"/>
        <scheme val="minor"/>
      </rPr>
      <t>玉</t>
    </r>
  </si>
  <si>
    <r>
      <rPr>
        <sz val="13"/>
        <rFont val="宋体"/>
        <charset val="134"/>
      </rPr>
      <t>南江县长赤城市综合体</t>
    </r>
  </si>
  <si>
    <r>
      <rPr>
        <sz val="13"/>
        <rFont val="宋体"/>
        <charset val="134"/>
      </rPr>
      <t>新建商业综合体</t>
    </r>
    <r>
      <rPr>
        <sz val="13"/>
        <rFont val="Times New Roman"/>
        <charset val="134"/>
      </rPr>
      <t>28</t>
    </r>
    <r>
      <rPr>
        <sz val="13"/>
        <rFont val="宋体"/>
        <charset val="134"/>
      </rPr>
      <t>万平方米，其中商业面积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万平方米，完善相关配套设施；新建幼儿园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平方米；整理土地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亩；新建、硬化道路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公里，黑化市政道路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公里（桥梁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座）；新建防洪堤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公里；提升街道形象，整治河道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公里，新建雨污分流管网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公里；完善相关附属设施</t>
    </r>
  </si>
  <si>
    <r>
      <rPr>
        <sz val="13"/>
        <rFont val="宋体"/>
        <charset val="134"/>
      </rPr>
      <t>上级无偿补助本级财力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</si>
  <si>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r>
      <rPr>
        <sz val="13"/>
        <rFont val="宋体"/>
        <charset val="134"/>
      </rPr>
      <t>完成商业综合体主体工程</t>
    </r>
    <r>
      <rPr>
        <sz val="13"/>
        <rFont val="Times New Roman"/>
        <charset val="134"/>
      </rPr>
      <t>30%</t>
    </r>
    <r>
      <rPr>
        <sz val="13"/>
        <rFont val="宋体"/>
        <charset val="134"/>
      </rPr>
      <t>；整理土地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亩；新建幼儿园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平方米；完成部分道路路基工程及雨污分流管网建设，硬化道路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</si>
  <si>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四川悦翔达房地产开发有限公司等</t>
    </r>
  </si>
  <si>
    <r>
      <rPr>
        <sz val="13"/>
        <rFont val="宋体"/>
        <charset val="134"/>
      </rPr>
      <t>肖卫平等</t>
    </r>
  </si>
  <si>
    <r>
      <rPr>
        <sz val="13"/>
        <rFont val="宋体"/>
        <charset val="134"/>
      </rPr>
      <t>南江县兴农商贸综合体</t>
    </r>
  </si>
  <si>
    <r>
      <rPr>
        <sz val="13"/>
        <rFont val="宋体"/>
        <charset val="134"/>
      </rPr>
      <t>建商贸市场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万平方米、办公楼</t>
    </r>
    <r>
      <rPr>
        <sz val="13"/>
        <rFont val="Times New Roman"/>
        <charset val="134"/>
      </rPr>
      <t>1200</t>
    </r>
    <r>
      <rPr>
        <sz val="13"/>
        <rFont val="宋体"/>
        <charset val="134"/>
      </rPr>
      <t>平方米、地下停车场</t>
    </r>
    <r>
      <rPr>
        <sz val="13"/>
        <rFont val="Times New Roman"/>
        <charset val="134"/>
      </rPr>
      <t>7000</t>
    </r>
    <r>
      <rPr>
        <sz val="13"/>
        <rFont val="宋体"/>
        <charset val="134"/>
      </rPr>
      <t>平方米，完善相关附属设施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</si>
  <si>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50%</t>
    </r>
  </si>
  <si>
    <r>
      <rPr>
        <sz val="13"/>
        <rFont val="宋体"/>
        <charset val="134"/>
      </rPr>
      <t>南江县成达房地产开发有限公司</t>
    </r>
  </si>
  <si>
    <r>
      <rPr>
        <sz val="13"/>
        <rFont val="宋体"/>
        <charset val="134"/>
      </rPr>
      <t>付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盛</t>
    </r>
  </si>
  <si>
    <r>
      <rPr>
        <sz val="13"/>
        <rFont val="宋体"/>
        <charset val="134"/>
      </rPr>
      <t>南江县坤晟</t>
    </r>
    <r>
      <rPr>
        <sz val="13"/>
        <rFont val="Times New Roman"/>
        <charset val="134"/>
      </rPr>
      <t>•</t>
    </r>
    <r>
      <rPr>
        <sz val="13"/>
        <rFont val="宋体"/>
        <charset val="134"/>
      </rPr>
      <t>江南府邸城市综合体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</si>
  <si>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万平方米，其中商业面积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万平方米，完善附属设施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</si>
  <si>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30%</t>
    </r>
  </si>
  <si>
    <r>
      <rPr>
        <sz val="13"/>
        <rFont val="宋体"/>
        <charset val="134"/>
      </rPr>
      <t>南江坤晟房地产开发有限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</si>
  <si>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熊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强</t>
    </r>
  </si>
  <si>
    <r>
      <rPr>
        <sz val="13"/>
        <rFont val="宋体"/>
        <charset val="134"/>
      </rPr>
      <t>南江县宏帆广场城市综合体（二期）</t>
    </r>
  </si>
  <si>
    <r>
      <rPr>
        <sz val="13"/>
        <rFont val="宋体"/>
        <charset val="134"/>
      </rPr>
      <t>总建筑面积约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万平方米，商业建筑面积</t>
    </r>
    <r>
      <rPr>
        <sz val="13"/>
        <rFont val="Times New Roman"/>
        <charset val="134"/>
      </rPr>
      <t>1.3</t>
    </r>
    <r>
      <rPr>
        <sz val="13"/>
        <rFont val="宋体"/>
        <charset val="134"/>
      </rPr>
      <t>万平方米，完善相关配套设施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</si>
  <si>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20%</t>
    </r>
  </si>
  <si>
    <r>
      <rPr>
        <sz val="13"/>
        <rFont val="宋体"/>
        <charset val="134"/>
      </rPr>
      <t>南江县宏帆房地产开发有限公司</t>
    </r>
  </si>
  <si>
    <r>
      <rPr>
        <sz val="13"/>
        <rFont val="宋体"/>
        <charset val="134"/>
      </rPr>
      <t>刘春林</t>
    </r>
  </si>
  <si>
    <r>
      <rPr>
        <sz val="13"/>
        <rFont val="宋体"/>
        <charset val="134"/>
      </rPr>
      <t>南江中农联川陕农产品集散中心（一期）</t>
    </r>
  </si>
  <si>
    <r>
      <rPr>
        <sz val="13"/>
        <rFont val="宋体"/>
        <charset val="134"/>
      </rPr>
      <t>集现代农产品细化分类交易区（如特色农产品、蔬菜水果、肉禽、水产等）、电商中心、冷链物流仓库、农产品检验检疫中心、农旅文化体验街区、生活服务性配套商业区等为一体的农产品集散中心</t>
    </r>
  </si>
  <si>
    <r>
      <rPr>
        <sz val="13"/>
        <rFont val="宋体"/>
        <charset val="134"/>
      </rPr>
      <t>中农联投资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集团</t>
    </r>
  </si>
  <si>
    <r>
      <rPr>
        <sz val="13"/>
        <rFont val="宋体"/>
        <charset val="134"/>
      </rPr>
      <t>蔡剑宁</t>
    </r>
  </si>
  <si>
    <r>
      <rPr>
        <sz val="13"/>
        <rFont val="宋体"/>
        <charset val="134"/>
      </rPr>
      <t>高明新区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东观天下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城市综合体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</si>
  <si>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122927.86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</si>
  <si>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完成一期基础工程及主体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层施工</t>
    </r>
  </si>
  <si>
    <r>
      <rPr>
        <sz val="13"/>
        <rFont val="宋体"/>
        <charset val="134"/>
      </rPr>
      <t>巴中盛新恒源置业有限公司</t>
    </r>
  </si>
  <si>
    <r>
      <rPr>
        <sz val="13"/>
        <rFont val="宋体"/>
        <charset val="134"/>
      </rPr>
      <t>范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松</t>
    </r>
  </si>
  <si>
    <r>
      <rPr>
        <sz val="13"/>
        <rFont val="宋体"/>
        <charset val="134"/>
      </rPr>
      <t>汽贸产业园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</si>
  <si>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1.4</t>
    </r>
    <r>
      <rPr>
        <sz val="13"/>
        <rFont val="宋体"/>
        <charset val="134"/>
      </rPr>
      <t>万平方米。建设奔驰、奥迪、捷豹、路虎品牌展示大厅、销售、售后服务于一体的汽车综合服务中心</t>
    </r>
  </si>
  <si>
    <r>
      <rPr>
        <sz val="13"/>
        <rFont val="宋体"/>
        <charset val="134"/>
      </rPr>
      <t>建成奥迪、奔驰</t>
    </r>
    <r>
      <rPr>
        <sz val="13"/>
        <rFont val="Times New Roman"/>
        <charset val="134"/>
      </rPr>
      <t>4S</t>
    </r>
    <r>
      <rPr>
        <sz val="13"/>
        <rFont val="宋体"/>
        <charset val="134"/>
      </rPr>
      <t>店</t>
    </r>
  </si>
  <si>
    <r>
      <rPr>
        <sz val="13"/>
        <rFont val="宋体"/>
        <charset val="134"/>
      </rPr>
      <t>巴中华盛泰汽车销售服务有限公司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</si>
  <si>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斌</t>
    </r>
  </si>
  <si>
    <r>
      <rPr>
        <sz val="13"/>
        <rFont val="宋体"/>
        <charset val="134"/>
      </rPr>
      <t>秦巴国际博览中心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</si>
  <si>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5.5</t>
    </r>
    <r>
      <rPr>
        <sz val="13"/>
        <rFont val="宋体"/>
        <charset val="134"/>
      </rPr>
      <t>万平方米，建设集会议、展览、商务及配套一体的大型综合服务平台</t>
    </r>
  </si>
  <si>
    <r>
      <rPr>
        <sz val="13"/>
        <rFont val="宋体"/>
        <charset val="134"/>
      </rPr>
      <t>基础施工完成</t>
    </r>
  </si>
  <si>
    <r>
      <rPr>
        <sz val="13"/>
        <rFont val="宋体"/>
        <charset val="134"/>
      </rPr>
      <t>巴中市泰美置地有限公司</t>
    </r>
  </si>
  <si>
    <r>
      <rPr>
        <sz val="13"/>
        <rFont val="宋体"/>
        <charset val="134"/>
      </rPr>
      <t>邓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刚</t>
    </r>
  </si>
  <si>
    <r>
      <rPr>
        <sz val="13"/>
        <rFont val="宋体"/>
        <charset val="134"/>
      </rPr>
      <t>力信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星悦广场梧桐郡（红星美凯龙）</t>
    </r>
  </si>
  <si>
    <r>
      <rPr>
        <sz val="13"/>
        <rFont val="宋体"/>
        <charset val="134"/>
      </rPr>
      <t>建筑总面积</t>
    </r>
    <r>
      <rPr>
        <sz val="13"/>
        <rFont val="Times New Roman"/>
        <charset val="134"/>
      </rPr>
      <t>36</t>
    </r>
    <r>
      <rPr>
        <sz val="13"/>
        <rFont val="宋体"/>
        <charset val="134"/>
      </rPr>
      <t>万平方米，商业面积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万平方米，栋数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，地下室面积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</si>
  <si>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完成地下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层、地上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层施工</t>
    </r>
  </si>
  <si>
    <r>
      <rPr>
        <sz val="13"/>
        <rFont val="宋体"/>
        <charset val="134"/>
      </rPr>
      <t>四川力信星悦置地有限责任公司</t>
    </r>
  </si>
  <si>
    <r>
      <rPr>
        <sz val="13"/>
        <rFont val="宋体"/>
        <charset val="134"/>
      </rPr>
      <t>邓弘泇豪</t>
    </r>
  </si>
  <si>
    <r>
      <rPr>
        <b/>
        <sz val="13"/>
        <rFont val="宋体"/>
        <charset val="134"/>
      </rPr>
      <t>（四）旅游开发（</t>
    </r>
    <r>
      <rPr>
        <b/>
        <sz val="13"/>
        <rFont val="Times New Roman"/>
        <charset val="134"/>
      </rPr>
      <t>9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</si>
  <si>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川陕革命根据地博物馆暨川陕苏区将帅碑林纪念馆新馆陈列布展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</si>
  <si>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11000</t>
    </r>
    <r>
      <rPr>
        <sz val="13"/>
        <rFont val="宋体"/>
        <charset val="134"/>
      </rPr>
      <t>平方米，其中陈列展览区</t>
    </r>
    <r>
      <rPr>
        <sz val="13"/>
        <rFont val="Times New Roman"/>
        <charset val="134"/>
      </rPr>
      <t>8000</t>
    </r>
    <r>
      <rPr>
        <sz val="13"/>
        <rFont val="宋体"/>
        <charset val="134"/>
      </rPr>
      <t>平方米，藏品库房区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平方米，科研业务区</t>
    </r>
    <r>
      <rPr>
        <sz val="13"/>
        <rFont val="Times New Roman"/>
        <charset val="134"/>
      </rPr>
      <t>400</t>
    </r>
    <r>
      <rPr>
        <sz val="13"/>
        <rFont val="宋体"/>
        <charset val="134"/>
      </rPr>
      <t>平方米，公共服务区</t>
    </r>
    <r>
      <rPr>
        <sz val="13"/>
        <rFont val="Times New Roman"/>
        <charset val="134"/>
      </rPr>
      <t>800</t>
    </r>
    <r>
      <rPr>
        <sz val="13"/>
        <rFont val="宋体"/>
        <charset val="134"/>
      </rPr>
      <t>平方米，行政管理区</t>
    </r>
    <r>
      <rPr>
        <sz val="13"/>
        <rFont val="Times New Roman"/>
        <charset val="134"/>
      </rPr>
      <t>400</t>
    </r>
    <r>
      <rPr>
        <sz val="13"/>
        <rFont val="宋体"/>
        <charset val="134"/>
      </rPr>
      <t>平方米，设施设备区</t>
    </r>
    <r>
      <rPr>
        <sz val="13"/>
        <rFont val="Times New Roman"/>
        <charset val="134"/>
      </rPr>
      <t>400</t>
    </r>
    <r>
      <rPr>
        <sz val="13"/>
        <rFont val="宋体"/>
        <charset val="134"/>
      </rPr>
      <t>平方米</t>
    </r>
  </si>
  <si>
    <t>内部陈列布展、文物征集、复制，配套功能区装饰装修。完成陈列展览区3000平方米，藏品库房区500平方米</t>
  </si>
  <si>
    <r>
      <rPr>
        <sz val="13"/>
        <rFont val="宋体"/>
        <charset val="134"/>
      </rPr>
      <t>川陕革命根据地博物馆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</si>
  <si>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璇</t>
    </r>
  </si>
  <si>
    <r>
      <rPr>
        <sz val="13"/>
        <rFont val="宋体"/>
        <charset val="134"/>
      </rPr>
      <t>市文化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广播电视和旅游局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市南龛文化产业园管理委员会</t>
    </r>
  </si>
  <si>
    <r>
      <rPr>
        <sz val="13"/>
        <rFont val="宋体"/>
        <charset val="134"/>
      </rPr>
      <t>黄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鸣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何光平</t>
    </r>
  </si>
  <si>
    <r>
      <rPr>
        <sz val="13"/>
        <rFont val="宋体"/>
        <charset val="134"/>
      </rPr>
      <t>明月寺原乡人文旅游示范工程</t>
    </r>
  </si>
  <si>
    <r>
      <rPr>
        <sz val="13"/>
        <rFont val="宋体"/>
        <charset val="134"/>
      </rPr>
      <t>新建道地药材种植基地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亩、接待中心、亲子园，特色餐饮等；新建明月寺红色研学基地、精品酒店、高端民宿群和农创中心等旅游示范区、晏阳初乡村振兴示范区</t>
    </r>
  </si>
  <si>
    <r>
      <rPr>
        <sz val="13"/>
        <rFont val="宋体"/>
        <charset val="134"/>
      </rPr>
      <t>新建道地药材种植基地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亩、实施特色餐饮、接待中心等乡村旅游基础设施建设</t>
    </r>
  </si>
  <si>
    <r>
      <rPr>
        <sz val="13"/>
        <rFont val="宋体"/>
        <charset val="134"/>
      </rPr>
      <t>青岛益嘉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建设劳务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</si>
  <si>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槐</t>
    </r>
  </si>
  <si>
    <r>
      <rPr>
        <sz val="13"/>
        <rFont val="宋体"/>
        <charset val="134"/>
      </rPr>
      <t>五里車农旅产业园</t>
    </r>
  </si>
  <si>
    <r>
      <rPr>
        <sz val="13"/>
        <rFont val="宋体"/>
        <charset val="134"/>
      </rPr>
      <t>在曾口镇硐坪村新建道地药材、有机果蔬基地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亩、家禽水产生态养殖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亩；农副产品展示销售中心游客接待中心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平方米；仓储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平方米、红色文化广场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平方米及巴山民宿、千诗碑林、栈道、水上乐园、应急演练、拓展训练基地等；新改建道路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公里和拦河坝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处等</t>
    </r>
  </si>
  <si>
    <r>
      <rPr>
        <sz val="13"/>
        <rFont val="宋体"/>
        <charset val="134"/>
      </rPr>
      <t>新建道地药材、有机果蔬基地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亩、家禽水产生态养殖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亩；办公场所、接待中心、巴山民宿等建设</t>
    </r>
  </si>
  <si>
    <r>
      <rPr>
        <sz val="13"/>
        <rFont val="宋体"/>
        <charset val="134"/>
      </rPr>
      <t>江苏五里车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信息科技有限公司</t>
    </r>
  </si>
  <si>
    <r>
      <rPr>
        <sz val="13"/>
        <rFont val="宋体"/>
        <charset val="134"/>
      </rPr>
      <t>刘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健</t>
    </r>
  </si>
  <si>
    <t>“花间堂”高端民宿</t>
  </si>
  <si>
    <t>建筑总面积1.5万平方米，改建高端精品客房104间及相关配套设施，新建十大碗旗舰店、南江黄羊烤羊馆</t>
  </si>
  <si>
    <t>完成花间堂高端民宿精品客房64间，完成十大碗旗舰店、南江黄羊烤羊馆建设</t>
  </si>
  <si>
    <t>巴中恩阳古镇旅游公司</t>
  </si>
  <si>
    <t>黄菠</t>
  </si>
  <si>
    <t>恩阳船说大型情景式夜游</t>
  </si>
  <si>
    <r>
      <rPr>
        <sz val="13"/>
        <rFont val="宋体"/>
        <charset val="134"/>
      </rPr>
      <t>打造恩阳河城区段河道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千米、大型情景演出项目，建岸边码头及灯光、小品建筑、游船等</t>
    </r>
  </si>
  <si>
    <r>
      <rPr>
        <sz val="13"/>
        <rFont val="宋体"/>
        <charset val="134"/>
      </rPr>
      <t>古镇旅游发展有限公司</t>
    </r>
  </si>
  <si>
    <r>
      <rPr>
        <sz val="13"/>
        <rFont val="宋体"/>
        <charset val="134"/>
      </rPr>
      <t>黄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菠</t>
    </r>
  </si>
  <si>
    <r>
      <rPr>
        <sz val="13"/>
        <rFont val="宋体"/>
        <charset val="134"/>
      </rPr>
      <t>恩阳城区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十园六院</t>
    </r>
    <r>
      <rPr>
        <sz val="13"/>
        <rFont val="Times New Roman"/>
        <charset val="134"/>
      </rPr>
      <t>”</t>
    </r>
  </si>
  <si>
    <r>
      <rPr>
        <sz val="13"/>
        <rFont val="宋体"/>
        <charset val="134"/>
      </rPr>
      <t>建恩阳河码头公园、小观坝公园、高速旅服公园、古镇历史文化公园、义阳山公园、鹿溪河公园、大大梁山城市公园、之字河湿地公园、连子山公园、登科山公园等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个公园及米仓水驿等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个城区特色小院</t>
    </r>
  </si>
  <si>
    <r>
      <rPr>
        <sz val="13"/>
        <rFont val="宋体"/>
        <charset val="134"/>
      </rPr>
      <t>大梁山运动公园完工；登科山文化教育主题公园完成路基工程及部分景观建设；莲子山亲子公园完成土石方开挖及建筑工程基础设施</t>
    </r>
  </si>
  <si>
    <t>通江县创建天府旅游名县配套设施建设</t>
  </si>
  <si>
    <t>谭家河湿地公园提升、银耳博物馆创3A、璧山森林公园创3A、方山新村创3A、“壁州创谷” 旅游综合服务中心提升、红军街提升、王坪景区提升、诺水河景区提升、唱歌石林景区提升、空山天盆景区提升、毛浴古镇提升等</t>
  </si>
  <si>
    <t>完成部分景区提升、基础设施建设及业态提升等</t>
  </si>
  <si>
    <t>通江县文化广播电视和旅游局</t>
  </si>
  <si>
    <t>杨    梅</t>
  </si>
  <si>
    <r>
      <rPr>
        <sz val="13"/>
        <rFont val="宋体"/>
        <charset val="134"/>
      </rPr>
      <t>佛头山欢乐大世界</t>
    </r>
  </si>
  <si>
    <r>
      <rPr>
        <sz val="13"/>
        <rFont val="宋体"/>
        <charset val="134"/>
      </rPr>
      <t>建摩天轮、鬼屋、单轨列车、水上娱乐等多种娱乐项目及相关配套设施</t>
    </r>
  </si>
  <si>
    <r>
      <rPr>
        <sz val="13"/>
        <rFont val="宋体"/>
        <charset val="134"/>
      </rPr>
      <t>巴中市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迪茂游乐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</si>
  <si>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r>
      <rPr>
        <sz val="13"/>
        <rFont val="宋体"/>
        <charset val="134"/>
      </rPr>
      <t>文加勇</t>
    </r>
  </si>
  <si>
    <t>湿地公园</t>
  </si>
  <si>
    <t>打造500亩湿地公园，其中水域面积约200亩，含河道景观、其他配套设施等</t>
  </si>
  <si>
    <r>
      <rPr>
        <sz val="13"/>
        <rFont val="宋体"/>
        <charset val="134"/>
      </rPr>
      <t>上级无偿补助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本级财力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</si>
  <si>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t>1#坝土石方开挖及支护全部完成；坝体浇筑至345m（含消力池）高程，固结灌浆完成40%。2#坝固结灌浆全部完成，坝体浇筑完成</t>
  </si>
  <si>
    <t>秦巴新城投资集团</t>
  </si>
  <si>
    <t>赵彬</t>
  </si>
  <si>
    <r>
      <rPr>
        <b/>
        <sz val="13"/>
        <rFont val="宋体"/>
        <charset val="134"/>
      </rPr>
      <t>（五）能源（</t>
    </r>
    <r>
      <rPr>
        <b/>
        <sz val="13"/>
        <rFont val="Times New Roman"/>
        <charset val="134"/>
      </rPr>
      <t>7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</si>
  <si>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巴中市配网升级改造工程</t>
    </r>
  </si>
  <si>
    <r>
      <rPr>
        <sz val="13"/>
        <rFont val="宋体"/>
        <charset val="134"/>
      </rPr>
      <t>开展全市范围内配网升级改造，新建及改造</t>
    </r>
    <r>
      <rPr>
        <sz val="13"/>
        <rFont val="Times New Roman"/>
        <charset val="134"/>
      </rPr>
      <t>10kV</t>
    </r>
    <r>
      <rPr>
        <sz val="13"/>
        <rFont val="宋体"/>
        <charset val="134"/>
      </rPr>
      <t>线路</t>
    </r>
    <r>
      <rPr>
        <sz val="13"/>
        <rFont val="Times New Roman"/>
        <charset val="134"/>
      </rPr>
      <t>79</t>
    </r>
    <r>
      <rPr>
        <sz val="13"/>
        <rFont val="宋体"/>
        <charset val="134"/>
      </rPr>
      <t>公里，</t>
    </r>
    <r>
      <rPr>
        <sz val="13"/>
        <rFont val="Times New Roman"/>
        <charset val="134"/>
      </rPr>
      <t>10kV</t>
    </r>
    <r>
      <rPr>
        <sz val="13"/>
        <rFont val="宋体"/>
        <charset val="134"/>
      </rPr>
      <t>配变</t>
    </r>
    <r>
      <rPr>
        <sz val="13"/>
        <rFont val="Times New Roman"/>
        <charset val="134"/>
      </rPr>
      <t>42</t>
    </r>
    <r>
      <rPr>
        <sz val="13"/>
        <rFont val="宋体"/>
        <charset val="134"/>
      </rPr>
      <t>台</t>
    </r>
    <r>
      <rPr>
        <sz val="13"/>
        <rFont val="Times New Roman"/>
        <charset val="134"/>
      </rPr>
      <t>6.4</t>
    </r>
    <r>
      <rPr>
        <sz val="13"/>
        <rFont val="宋体"/>
        <charset val="134"/>
      </rPr>
      <t>兆伏安，低压线路</t>
    </r>
    <r>
      <rPr>
        <sz val="13"/>
        <rFont val="Times New Roman"/>
        <charset val="134"/>
      </rPr>
      <t>155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</si>
  <si>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国网巴中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供电公司</t>
    </r>
  </si>
  <si>
    <r>
      <rPr>
        <sz val="13"/>
        <rFont val="宋体"/>
        <charset val="134"/>
      </rPr>
      <t>王爱平</t>
    </r>
  </si>
  <si>
    <r>
      <rPr>
        <sz val="13"/>
        <rFont val="宋体"/>
        <charset val="134"/>
      </rPr>
      <t>巴中市城内天然气改扩建工程</t>
    </r>
  </si>
  <si>
    <r>
      <rPr>
        <sz val="13"/>
        <rFont val="宋体"/>
        <charset val="134"/>
      </rPr>
      <t>改扩建西龛山配气站至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天并新建中压出站管线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千米；新建回风调压站（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天）及平梁</t>
    </r>
    <r>
      <rPr>
        <sz val="13"/>
        <rFont val="Times New Roman"/>
        <charset val="134"/>
      </rPr>
      <t>-</t>
    </r>
    <r>
      <rPr>
        <sz val="13"/>
        <rFont val="宋体"/>
        <charset val="134"/>
      </rPr>
      <t>回风调压站气源管线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千米；新建许家岭配气站（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天）、高压气源管道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千米及中压供气管道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千米；新建曾口配气站（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万立方米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天）、兴文东站中石化气源管线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千米及曾口工业园配套供气管线；新建职业技术学院</t>
    </r>
    <r>
      <rPr>
        <sz val="13"/>
        <rFont val="Times New Roman"/>
        <charset val="134"/>
      </rPr>
      <t>-</t>
    </r>
    <r>
      <rPr>
        <sz val="13"/>
        <rFont val="宋体"/>
        <charset val="134"/>
      </rPr>
      <t>玉堂中压燃气管线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千米；改造南环线供气管道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千米；新建兴文西调压站气源管道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千米</t>
    </r>
  </si>
  <si>
    <r>
      <rPr>
        <sz val="13"/>
        <rFont val="宋体"/>
        <charset val="134"/>
      </rPr>
      <t>完成勘察、设计、施工及监理招标，曾口工业园配气站开工建设</t>
    </r>
  </si>
  <si>
    <r>
      <rPr>
        <sz val="13"/>
        <rFont val="宋体"/>
        <charset val="134"/>
      </rPr>
      <t>巴中市兴圣天然气有限责任公司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</si>
  <si>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辉</t>
    </r>
  </si>
  <si>
    <r>
      <rPr>
        <sz val="13"/>
        <rFont val="宋体"/>
        <charset val="134"/>
      </rPr>
      <t>许家岭加油加气充电检测站</t>
    </r>
  </si>
  <si>
    <r>
      <rPr>
        <sz val="13"/>
        <rFont val="宋体"/>
        <charset val="134"/>
      </rPr>
      <t>新建许家岭</t>
    </r>
    <r>
      <rPr>
        <sz val="13"/>
        <rFont val="Times New Roman"/>
        <charset val="134"/>
      </rPr>
      <t>1.3</t>
    </r>
    <r>
      <rPr>
        <sz val="13"/>
        <rFont val="宋体"/>
        <charset val="134"/>
      </rPr>
      <t>万平方米加气、加油、充电桩及检测站</t>
    </r>
  </si>
  <si>
    <r>
      <rPr>
        <sz val="13"/>
        <rFont val="宋体"/>
        <charset val="134"/>
      </rPr>
      <t>完成基础工程</t>
    </r>
  </si>
  <si>
    <r>
      <rPr>
        <sz val="13"/>
        <rFont val="宋体"/>
        <charset val="134"/>
      </rPr>
      <t>巴中市发展天然气有限公司</t>
    </r>
  </si>
  <si>
    <r>
      <rPr>
        <sz val="13"/>
        <rFont val="宋体"/>
        <charset val="134"/>
      </rPr>
      <t>李发庚</t>
    </r>
  </si>
  <si>
    <r>
      <rPr>
        <sz val="13"/>
        <rFont val="宋体"/>
        <charset val="134"/>
      </rPr>
      <t>南江县仁探</t>
    </r>
    <r>
      <rPr>
        <sz val="13"/>
        <rFont val="Times New Roman"/>
        <charset val="134"/>
      </rPr>
      <t>1#</t>
    </r>
    <r>
      <rPr>
        <sz val="13"/>
        <rFont val="宋体"/>
        <charset val="134"/>
      </rPr>
      <t>钻探工程</t>
    </r>
  </si>
  <si>
    <r>
      <rPr>
        <sz val="13"/>
        <rFont val="宋体"/>
        <charset val="134"/>
      </rPr>
      <t>钻井深</t>
    </r>
    <r>
      <rPr>
        <sz val="13"/>
        <rFont val="Times New Roman"/>
        <charset val="134"/>
      </rPr>
      <t>7620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</si>
  <si>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中石化西南勘探分公司</t>
    </r>
  </si>
  <si>
    <r>
      <rPr>
        <sz val="13"/>
        <rFont val="宋体"/>
        <charset val="134"/>
      </rPr>
      <t>刘驻民</t>
    </r>
  </si>
  <si>
    <r>
      <rPr>
        <sz val="13"/>
        <rFont val="宋体"/>
        <charset val="134"/>
      </rPr>
      <t>河坝气田嘉二气藏河坝</t>
    </r>
    <r>
      <rPr>
        <sz val="13"/>
        <rFont val="Times New Roman"/>
        <charset val="134"/>
      </rPr>
      <t>101</t>
    </r>
    <r>
      <rPr>
        <sz val="13"/>
        <rFont val="宋体"/>
        <charset val="134"/>
      </rPr>
      <t>井区产能建设工程</t>
    </r>
  </si>
  <si>
    <r>
      <rPr>
        <sz val="13"/>
        <rFont val="宋体"/>
        <charset val="134"/>
      </rPr>
      <t>部署新井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口，总进尺</t>
    </r>
    <r>
      <rPr>
        <sz val="13"/>
        <rFont val="Times New Roman"/>
        <charset val="134"/>
      </rPr>
      <t>1.8312×104m</t>
    </r>
    <r>
      <rPr>
        <sz val="13"/>
        <rFont val="宋体"/>
        <charset val="134"/>
      </rPr>
      <t>，设计单井产能</t>
    </r>
    <r>
      <rPr>
        <sz val="13"/>
        <rFont val="Times New Roman"/>
        <charset val="134"/>
      </rPr>
      <t>15×104m3/d</t>
    </r>
    <r>
      <rPr>
        <sz val="13"/>
        <rFont val="宋体"/>
        <charset val="134"/>
      </rPr>
      <t>～</t>
    </r>
    <r>
      <rPr>
        <sz val="13"/>
        <rFont val="Times New Roman"/>
        <charset val="134"/>
      </rPr>
      <t>25×104m3/d</t>
    </r>
    <r>
      <rPr>
        <sz val="13"/>
        <rFont val="宋体"/>
        <charset val="134"/>
      </rPr>
      <t>，新增动用储量</t>
    </r>
    <r>
      <rPr>
        <sz val="13"/>
        <rFont val="Times New Roman"/>
        <charset val="134"/>
      </rPr>
      <t>52.45×108m3</t>
    </r>
    <r>
      <rPr>
        <sz val="13"/>
        <rFont val="宋体"/>
        <charset val="134"/>
      </rPr>
      <t>，新增混合气产能</t>
    </r>
    <r>
      <rPr>
        <sz val="13"/>
        <rFont val="Times New Roman"/>
        <charset val="134"/>
      </rPr>
      <t>1.98×108m3/a(</t>
    </r>
    <r>
      <rPr>
        <sz val="13"/>
        <rFont val="宋体"/>
        <charset val="134"/>
      </rPr>
      <t>净化气</t>
    </r>
    <r>
      <rPr>
        <sz val="13"/>
        <rFont val="Times New Roman"/>
        <charset val="134"/>
      </rPr>
      <t>1.9×108m3/a)</t>
    </r>
    <r>
      <rPr>
        <sz val="13"/>
        <rFont val="宋体"/>
        <charset val="134"/>
      </rPr>
      <t>。</t>
    </r>
  </si>
  <si>
    <r>
      <rPr>
        <sz val="13"/>
        <rFont val="宋体"/>
        <charset val="134"/>
      </rPr>
      <t>完成采气厂</t>
    </r>
    <r>
      <rPr>
        <sz val="13"/>
        <rFont val="Times New Roman"/>
        <charset val="134"/>
      </rPr>
      <t>60%</t>
    </r>
    <r>
      <rPr>
        <sz val="13"/>
        <rFont val="宋体"/>
        <charset val="134"/>
      </rPr>
      <t>主体工程，</t>
    </r>
    <r>
      <rPr>
        <sz val="13"/>
        <rFont val="Times New Roman"/>
        <charset val="134"/>
      </rPr>
      <t>35KV</t>
    </r>
    <r>
      <rPr>
        <sz val="13"/>
        <rFont val="宋体"/>
        <charset val="134"/>
      </rPr>
      <t>变电站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座，燃料气管道、地层水管道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</si>
  <si>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中国石油化工股份有限公司中原油田普光分公司</t>
    </r>
  </si>
  <si>
    <r>
      <rPr>
        <sz val="13"/>
        <rFont val="宋体"/>
        <charset val="134"/>
      </rPr>
      <t>陈惟国</t>
    </r>
  </si>
  <si>
    <r>
      <rPr>
        <sz val="13"/>
        <rFont val="宋体"/>
        <charset val="134"/>
      </rPr>
      <t>国省干道公路加油加气站</t>
    </r>
  </si>
  <si>
    <r>
      <rPr>
        <sz val="13"/>
        <rFont val="宋体"/>
        <charset val="134"/>
      </rPr>
      <t>在大寨、六门、五木、岩口、喜神、兰草、佛头山文化产业园、江家口等地建加油加气站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座</t>
    </r>
  </si>
  <si>
    <r>
      <rPr>
        <sz val="13"/>
        <rFont val="宋体"/>
        <charset val="134"/>
      </rPr>
      <t>东互通、喜神等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座加油站完工，龙潭溪加油加气站主体施工</t>
    </r>
  </si>
  <si>
    <r>
      <rPr>
        <sz val="13"/>
        <rFont val="宋体"/>
        <charset val="134"/>
      </rPr>
      <t>各加油加气站业主</t>
    </r>
  </si>
  <si>
    <r>
      <rPr>
        <sz val="13"/>
        <rFont val="宋体"/>
        <charset val="134"/>
      </rPr>
      <t>各加油加气站法人</t>
    </r>
  </si>
  <si>
    <r>
      <rPr>
        <sz val="13"/>
        <rFont val="宋体"/>
        <charset val="134"/>
      </rPr>
      <t>兴文变电站周边高压电路迁改工程</t>
    </r>
  </si>
  <si>
    <r>
      <rPr>
        <sz val="13"/>
        <rFont val="宋体"/>
        <charset val="134"/>
      </rPr>
      <t>迁改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</t>
    </r>
    <r>
      <rPr>
        <sz val="13"/>
        <rFont val="Times New Roman"/>
        <charset val="134"/>
      </rPr>
      <t>220</t>
    </r>
    <r>
      <rPr>
        <sz val="13"/>
        <rFont val="宋体"/>
        <charset val="134"/>
      </rPr>
      <t>千伏电力线路，迁改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条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千伏电力线路。调整线路弧垂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处；拆除杆塔</t>
    </r>
    <r>
      <rPr>
        <sz val="13"/>
        <rFont val="Times New Roman"/>
        <charset val="134"/>
      </rPr>
      <t>36</t>
    </r>
    <r>
      <rPr>
        <sz val="13"/>
        <rFont val="宋体"/>
        <charset val="134"/>
      </rPr>
      <t>基、线路</t>
    </r>
    <r>
      <rPr>
        <sz val="13"/>
        <rFont val="Times New Roman"/>
        <charset val="134"/>
      </rPr>
      <t>5.0</t>
    </r>
    <r>
      <rPr>
        <sz val="13"/>
        <rFont val="宋体"/>
        <charset val="134"/>
      </rPr>
      <t>米；新建泵站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座、竖井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座等设施</t>
    </r>
  </si>
  <si>
    <r>
      <rPr>
        <sz val="13"/>
        <rFont val="宋体"/>
        <charset val="134"/>
      </rPr>
      <t>经开区管委会企业服务中心</t>
    </r>
  </si>
  <si>
    <r>
      <rPr>
        <sz val="13"/>
        <rFont val="宋体"/>
        <charset val="134"/>
      </rPr>
      <t>刘少林</t>
    </r>
  </si>
  <si>
    <r>
      <rPr>
        <b/>
        <sz val="13"/>
        <rFont val="宋体"/>
        <charset val="134"/>
      </rPr>
      <t>三、民生及社会事业（</t>
    </r>
    <r>
      <rPr>
        <b/>
        <sz val="13"/>
        <rFont val="Times New Roman"/>
        <charset val="134"/>
      </rPr>
      <t>23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</si>
  <si>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（一）教育（</t>
    </r>
    <r>
      <rPr>
        <b/>
        <sz val="13"/>
        <rFont val="Times New Roman"/>
        <charset val="134"/>
      </rPr>
      <t>8</t>
    </r>
    <r>
      <rPr>
        <b/>
        <sz val="13"/>
        <rFont val="宋体"/>
        <charset val="134"/>
      </rPr>
      <t>个）</t>
    </r>
  </si>
  <si>
    <t>巴中市红色文化研学交流基地（大巴山干部学院）</t>
  </si>
  <si>
    <r>
      <rPr>
        <sz val="13"/>
        <rFont val="宋体"/>
        <charset val="134"/>
      </rPr>
      <t>新建红色教育中心、宿舍楼、游泳池、宴会厅、星级宾馆及配套设施</t>
    </r>
  </si>
  <si>
    <r>
      <rPr>
        <sz val="13"/>
        <rFont val="宋体"/>
        <charset val="134"/>
      </rPr>
      <t>红色教育中心、国际交流中心、业务楼、图书馆、宿舍楼等全面施工</t>
    </r>
  </si>
  <si>
    <t>市文化旅游发展集团有限公司</t>
  </si>
  <si>
    <r>
      <rPr>
        <sz val="13"/>
        <rFont val="宋体"/>
        <charset val="134"/>
      </rPr>
      <t>陈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兵</t>
    </r>
  </si>
  <si>
    <t>市文化旅游发展集团有
限公司</t>
  </si>
  <si>
    <r>
      <rPr>
        <sz val="13"/>
        <rFont val="宋体"/>
        <charset val="134"/>
      </rPr>
      <t>七小改扩建</t>
    </r>
  </si>
  <si>
    <r>
      <rPr>
        <sz val="13"/>
        <rFont val="宋体"/>
        <charset val="134"/>
      </rPr>
      <t>新建校舍</t>
    </r>
    <r>
      <rPr>
        <sz val="13"/>
        <rFont val="Times New Roman"/>
        <charset val="134"/>
      </rPr>
      <t>1.1</t>
    </r>
    <r>
      <rPr>
        <sz val="13"/>
        <rFont val="宋体"/>
        <charset val="134"/>
      </rPr>
      <t>万平方米，配套完善附属设施及购置设施设备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</si>
  <si>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40%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</si>
  <si>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第七小学校</t>
    </r>
  </si>
  <si>
    <r>
      <rPr>
        <sz val="13"/>
        <rFont val="宋体"/>
        <charset val="134"/>
      </rPr>
      <t>唐振华</t>
    </r>
  </si>
  <si>
    <r>
      <rPr>
        <sz val="13"/>
        <rFont val="宋体"/>
        <charset val="134"/>
      </rPr>
      <t>南江县学前教育能力提升</t>
    </r>
  </si>
  <si>
    <r>
      <rPr>
        <sz val="13"/>
        <rFont val="宋体"/>
        <charset val="134"/>
      </rPr>
      <t>新建园舍</t>
    </r>
    <r>
      <rPr>
        <sz val="13"/>
        <rFont val="Times New Roman"/>
        <charset val="134"/>
      </rPr>
      <t>14600</t>
    </r>
    <r>
      <rPr>
        <sz val="13"/>
        <rFont val="宋体"/>
        <charset val="134"/>
      </rPr>
      <t>平方米、活动场地</t>
    </r>
    <r>
      <rPr>
        <sz val="13"/>
        <rFont val="Times New Roman"/>
        <charset val="134"/>
      </rPr>
      <t>5800</t>
    </r>
    <r>
      <rPr>
        <sz val="13"/>
        <rFont val="宋体"/>
        <charset val="134"/>
      </rPr>
      <t>平方米等，配套建设相关附属设施，采购设施设备</t>
    </r>
  </si>
  <si>
    <t>完成宝塔幼儿园、文庙小学附属幼儿园等主体工程50%</t>
  </si>
  <si>
    <r>
      <rPr>
        <sz val="13"/>
        <rFont val="宋体"/>
        <charset val="134"/>
      </rPr>
      <t>各相关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学校</t>
    </r>
  </si>
  <si>
    <r>
      <rPr>
        <sz val="13"/>
        <rFont val="宋体"/>
        <charset val="134"/>
      </rPr>
      <t>各相关学校校长</t>
    </r>
  </si>
  <si>
    <r>
      <rPr>
        <sz val="13"/>
        <rFont val="宋体"/>
        <charset val="134"/>
      </rPr>
      <t>通江县党校建设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</si>
  <si>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2.5</t>
    </r>
    <r>
      <rPr>
        <sz val="13"/>
        <rFont val="宋体"/>
        <charset val="134"/>
      </rPr>
      <t>万平方米，容纳学员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人；改建大巴山干部学院通江分院党性教育基地，满足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人开展主题党性教育</t>
    </r>
  </si>
  <si>
    <r>
      <rPr>
        <sz val="13"/>
        <rFont val="宋体"/>
        <charset val="134"/>
      </rPr>
      <t>完成县委党校基础工程和部分主体工程；完成大巴山干部学院通江分院党性教育基地改建任务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</si>
  <si>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委党校</t>
    </r>
  </si>
  <si>
    <r>
      <rPr>
        <sz val="13"/>
        <rFont val="宋体"/>
        <charset val="134"/>
      </rPr>
      <t>吴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峰</t>
    </r>
  </si>
  <si>
    <r>
      <rPr>
        <sz val="13"/>
        <rFont val="宋体"/>
        <charset val="134"/>
      </rPr>
      <t>通江县诺水河镇中心小学及附属幼儿园建设</t>
    </r>
  </si>
  <si>
    <r>
      <rPr>
        <sz val="13"/>
        <rFont val="宋体"/>
        <charset val="134"/>
      </rPr>
      <t>总建筑面积为</t>
    </r>
    <r>
      <rPr>
        <sz val="13"/>
        <rFont val="Times New Roman"/>
        <charset val="134"/>
      </rPr>
      <t>17140.66</t>
    </r>
    <r>
      <rPr>
        <sz val="13"/>
        <rFont val="宋体"/>
        <charset val="134"/>
      </rPr>
      <t>平方米。其中幼儿园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平方米、小学</t>
    </r>
    <r>
      <rPr>
        <sz val="13"/>
        <rFont val="Times New Roman"/>
        <charset val="134"/>
      </rPr>
      <t>4962.36</t>
    </r>
    <r>
      <rPr>
        <sz val="13"/>
        <rFont val="宋体"/>
        <charset val="134"/>
      </rPr>
      <t>平方米、学生宿舍</t>
    </r>
    <r>
      <rPr>
        <sz val="13"/>
        <rFont val="Times New Roman"/>
        <charset val="134"/>
      </rPr>
      <t>2700</t>
    </r>
    <r>
      <rPr>
        <sz val="13"/>
        <rFont val="宋体"/>
        <charset val="134"/>
      </rPr>
      <t>平方米、食堂</t>
    </r>
    <r>
      <rPr>
        <sz val="13"/>
        <rFont val="Times New Roman"/>
        <charset val="134"/>
      </rPr>
      <t>1570.3</t>
    </r>
    <r>
      <rPr>
        <sz val="13"/>
        <rFont val="宋体"/>
        <charset val="134"/>
      </rPr>
      <t>平方米、教师周转房</t>
    </r>
    <r>
      <rPr>
        <sz val="13"/>
        <rFont val="Times New Roman"/>
        <charset val="134"/>
      </rPr>
      <t>1908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</si>
  <si>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完成小学及附属幼儿园主体工程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</si>
  <si>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教科体局</t>
    </r>
  </si>
  <si>
    <r>
      <rPr>
        <sz val="13"/>
        <rFont val="宋体"/>
        <charset val="134"/>
      </rPr>
      <t>杜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江</t>
    </r>
  </si>
  <si>
    <r>
      <rPr>
        <sz val="13"/>
        <rFont val="宋体"/>
        <charset val="134"/>
      </rPr>
      <t>平昌县职业技术学校信义校区</t>
    </r>
  </si>
  <si>
    <r>
      <rPr>
        <sz val="13"/>
        <rFont val="宋体"/>
        <charset val="134"/>
      </rPr>
      <t>购置酒乡宾馆，总建筑面积</t>
    </r>
    <r>
      <rPr>
        <sz val="13"/>
        <rFont val="Times New Roman"/>
        <charset val="134"/>
      </rPr>
      <t>5.8</t>
    </r>
    <r>
      <rPr>
        <sz val="13"/>
        <rFont val="宋体"/>
        <charset val="134"/>
      </rPr>
      <t>万平方米，其中教学楼</t>
    </r>
    <r>
      <rPr>
        <sz val="13"/>
        <rFont val="Times New Roman"/>
        <charset val="134"/>
      </rPr>
      <t>0.59</t>
    </r>
    <r>
      <rPr>
        <sz val="13"/>
        <rFont val="宋体"/>
        <charset val="134"/>
      </rPr>
      <t>万平方米，学生宿舍</t>
    </r>
    <r>
      <rPr>
        <sz val="13"/>
        <rFont val="Times New Roman"/>
        <charset val="134"/>
      </rPr>
      <t>1.6</t>
    </r>
    <r>
      <rPr>
        <sz val="13"/>
        <rFont val="宋体"/>
        <charset val="134"/>
      </rPr>
      <t>万平方米，其他用房</t>
    </r>
    <r>
      <rPr>
        <sz val="13"/>
        <rFont val="Times New Roman"/>
        <charset val="134"/>
      </rPr>
      <t>3.61</t>
    </r>
    <r>
      <rPr>
        <sz val="13"/>
        <rFont val="宋体"/>
        <charset val="134"/>
      </rPr>
      <t>万平方米及相关设施设备</t>
    </r>
  </si>
  <si>
    <r>
      <rPr>
        <sz val="13"/>
        <rFont val="宋体"/>
        <charset val="134"/>
      </rPr>
      <t>地下车库及教学楼主体施工</t>
    </r>
  </si>
  <si>
    <r>
      <rPr>
        <sz val="13"/>
        <rFont val="宋体"/>
        <charset val="134"/>
      </rPr>
      <t>金宝金鑫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司</t>
    </r>
  </si>
  <si>
    <r>
      <rPr>
        <sz val="13"/>
        <rFont val="宋体"/>
        <charset val="134"/>
      </rPr>
      <t>向宏荣</t>
    </r>
  </si>
  <si>
    <r>
      <rPr>
        <sz val="13"/>
        <rFont val="宋体"/>
        <charset val="134"/>
      </rPr>
      <t>西溪沟实验小学</t>
    </r>
  </si>
  <si>
    <r>
      <rPr>
        <sz val="13"/>
        <rFont val="宋体"/>
        <charset val="134"/>
      </rPr>
      <t>建筑总面积</t>
    </r>
    <r>
      <rPr>
        <sz val="13"/>
        <rFont val="Times New Roman"/>
        <charset val="134"/>
      </rPr>
      <t>1.9</t>
    </r>
    <r>
      <rPr>
        <sz val="13"/>
        <rFont val="宋体"/>
        <charset val="134"/>
      </rPr>
      <t>万平方米，建成后可容纳学生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人</t>
    </r>
  </si>
  <si>
    <r>
      <rPr>
        <sz val="13"/>
        <rFont val="宋体"/>
        <charset val="134"/>
      </rPr>
      <t>巴中经开区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市政工程有限公司</t>
    </r>
  </si>
  <si>
    <t>巴中光正科技学院
（一期）</t>
  </si>
  <si>
    <t>新建一所民办高等院校，建筑总面积15万平方米，一期建成投入使用后可容纳学生约6000人</t>
  </si>
  <si>
    <t>完成土石方工程</t>
  </si>
  <si>
    <t>广东光正教育集团有限公司</t>
  </si>
  <si>
    <t>杜敏</t>
  </si>
  <si>
    <r>
      <rPr>
        <b/>
        <sz val="13"/>
        <rFont val="宋体"/>
        <charset val="134"/>
      </rPr>
      <t>（二）卫生（个）</t>
    </r>
  </si>
  <si>
    <t>（三）安居工程（9个）</t>
  </si>
  <si>
    <r>
      <rPr>
        <sz val="13"/>
        <rFont val="宋体"/>
        <charset val="134"/>
      </rPr>
      <t>玉堂北龛寺棚户区改造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</si>
  <si>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18.8</t>
    </r>
    <r>
      <rPr>
        <sz val="13"/>
        <rFont val="宋体"/>
        <charset val="134"/>
      </rPr>
      <t>万平方米及给排水管网、电力管线等配套设施，分二期实施，其中一期新建安置还房</t>
    </r>
    <r>
      <rPr>
        <sz val="13"/>
        <rFont val="Times New Roman"/>
        <charset val="134"/>
      </rPr>
      <t>13</t>
    </r>
    <r>
      <rPr>
        <sz val="13"/>
        <rFont val="宋体"/>
        <charset val="134"/>
      </rPr>
      <t>万平方米，二期新建安置还房</t>
    </r>
    <r>
      <rPr>
        <sz val="13"/>
        <rFont val="Times New Roman"/>
        <charset val="134"/>
      </rPr>
      <t>5.8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</si>
  <si>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完成一期主体工程</t>
    </r>
    <r>
      <rPr>
        <sz val="13"/>
        <rFont val="Times New Roman"/>
        <charset val="134"/>
      </rPr>
      <t>40%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</si>
  <si>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玉堂街道</t>
    </r>
  </si>
  <si>
    <r>
      <rPr>
        <sz val="13"/>
        <rFont val="宋体"/>
        <charset val="134"/>
      </rPr>
      <t>陈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刚</t>
    </r>
  </si>
  <si>
    <r>
      <rPr>
        <sz val="13"/>
        <rFont val="宋体"/>
        <charset val="134"/>
      </rPr>
      <t>盘兴物流园区棚户区改造（二期）</t>
    </r>
  </si>
  <si>
    <r>
      <rPr>
        <sz val="13"/>
        <rFont val="宋体"/>
        <charset val="134"/>
      </rPr>
      <t>新建保障性安居房</t>
    </r>
    <r>
      <rPr>
        <sz val="13"/>
        <rFont val="Times New Roman"/>
        <charset val="134"/>
      </rPr>
      <t>13.2</t>
    </r>
    <r>
      <rPr>
        <sz val="13"/>
        <rFont val="宋体"/>
        <charset val="134"/>
      </rPr>
      <t>万平方米和文化体育活动场、停车场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小区内道路硬化和绿化亮化等附属工程</t>
    </r>
  </si>
  <si>
    <r>
      <rPr>
        <sz val="13"/>
        <rFont val="宋体"/>
        <charset val="134"/>
      </rPr>
      <t>二期主体修建</t>
    </r>
    <r>
      <rPr>
        <sz val="13"/>
        <rFont val="Times New Roman"/>
        <charset val="134"/>
      </rPr>
      <t>30%</t>
    </r>
  </si>
  <si>
    <r>
      <rPr>
        <sz val="13"/>
        <rFont val="宋体"/>
        <charset val="134"/>
      </rPr>
      <t>盘兴物流园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管委会</t>
    </r>
  </si>
  <si>
    <r>
      <rPr>
        <sz val="13"/>
        <rFont val="宋体"/>
        <charset val="134"/>
      </rPr>
      <t>李纹汉</t>
    </r>
  </si>
  <si>
    <t>南坝片区
棚户区改造</t>
  </si>
  <si>
    <t>改造棚户区2150套11.2万平方米住房及相关附属工程</t>
  </si>
  <si>
    <t>完成主体工程40%</t>
  </si>
  <si>
    <t>东城街道</t>
  </si>
  <si>
    <t>苟学君</t>
  </si>
  <si>
    <t>巴州区涉改乡镇干部周转用房</t>
  </si>
  <si>
    <t>新建干部周转房总建筑面积12110平方米及配套附属设施，其中：鼎山镇2625平方米，天马山镇1995平方米，水宁寺镇1645平方米、曾口镇2450平方米、清江镇2450平方米、化成镇945平方米</t>
  </si>
  <si>
    <t>鼎山镇干部周转用房完工</t>
  </si>
  <si>
    <t>鼎山镇、天马山镇、水宁寺镇、曾口镇、清江镇、化成镇</t>
  </si>
  <si>
    <r>
      <rPr>
        <sz val="13"/>
        <rFont val="宋体"/>
        <charset val="134"/>
      </rPr>
      <t>恩阳区老旧小区改造</t>
    </r>
  </si>
  <si>
    <r>
      <rPr>
        <sz val="13"/>
        <rFont val="宋体"/>
        <charset val="134"/>
      </rPr>
      <t>改造登科社区、新场社区、古镇居民楼、滨江片区、文昌片区、万寿片区、马鞍片区等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个片区</t>
    </r>
    <r>
      <rPr>
        <sz val="13"/>
        <rFont val="Times New Roman"/>
        <charset val="134"/>
      </rPr>
      <t>24</t>
    </r>
    <r>
      <rPr>
        <sz val="13"/>
        <rFont val="宋体"/>
        <charset val="134"/>
      </rPr>
      <t>个老旧小区</t>
    </r>
  </si>
  <si>
    <r>
      <rPr>
        <sz val="13"/>
        <rFont val="宋体"/>
        <charset val="134"/>
      </rPr>
      <t>登科社区完工；完成新场社区、古镇居民楼、万寿片区道路、公厕、绿化、化粪池、弱电，雨污、燃气、供水管网等维修改造</t>
    </r>
  </si>
  <si>
    <r>
      <rPr>
        <b/>
        <sz val="14"/>
        <rFont val="宋体"/>
        <charset val="134"/>
      </rPr>
      <t>★</t>
    </r>
  </si>
  <si>
    <r>
      <rPr>
        <sz val="13"/>
        <rFont val="宋体"/>
        <charset val="134"/>
      </rPr>
      <t>恩阳区黄石片区棚户区改造</t>
    </r>
  </si>
  <si>
    <r>
      <rPr>
        <sz val="13"/>
        <rFont val="宋体"/>
        <charset val="134"/>
      </rPr>
      <t>建安置还房</t>
    </r>
    <r>
      <rPr>
        <sz val="13"/>
        <rFont val="Times New Roman"/>
        <charset val="134"/>
      </rPr>
      <t>826</t>
    </r>
    <r>
      <rPr>
        <sz val="13"/>
        <rFont val="宋体"/>
        <charset val="134"/>
      </rPr>
      <t>套，总建筑面积</t>
    </r>
    <r>
      <rPr>
        <sz val="13"/>
        <rFont val="Times New Roman"/>
        <charset val="134"/>
      </rPr>
      <t>10.36</t>
    </r>
    <r>
      <rPr>
        <sz val="13"/>
        <rFont val="宋体"/>
        <charset val="134"/>
      </rPr>
      <t>万平方米，配套建设小区道路、管网、绿化、亮化、供配电等基础设施</t>
    </r>
  </si>
  <si>
    <r>
      <rPr>
        <sz val="13"/>
        <rFont val="宋体"/>
        <charset val="134"/>
      </rPr>
      <t>完成建安置还房</t>
    </r>
    <r>
      <rPr>
        <sz val="13"/>
        <rFont val="Times New Roman"/>
        <charset val="134"/>
      </rPr>
      <t>400</t>
    </r>
    <r>
      <rPr>
        <sz val="13"/>
        <rFont val="宋体"/>
        <charset val="134"/>
      </rPr>
      <t>套，配套建设小区道路、管网、绿化、亮化、供配电等基础设施</t>
    </r>
  </si>
  <si>
    <r>
      <rPr>
        <sz val="13"/>
        <rFont val="宋体"/>
        <charset val="134"/>
      </rPr>
      <t>南江县老旧小区改造</t>
    </r>
  </si>
  <si>
    <r>
      <rPr>
        <sz val="13"/>
        <rFont val="宋体"/>
        <charset val="134"/>
      </rPr>
      <t>对县城朝阳社区、大堂坝社区、春场坝社区等</t>
    </r>
    <r>
      <rPr>
        <sz val="13"/>
        <rFont val="Times New Roman"/>
        <charset val="134"/>
      </rPr>
      <t>33</t>
    </r>
    <r>
      <rPr>
        <sz val="13"/>
        <rFont val="宋体"/>
        <charset val="134"/>
      </rPr>
      <t>个老旧小区进行改造，对小区内六层以上建筑加装电梯，完善道路、水、电、气、通信、综合管网等基础设施、文体设施</t>
    </r>
  </si>
  <si>
    <r>
      <rPr>
        <sz val="13"/>
        <rFont val="宋体"/>
        <charset val="134"/>
      </rPr>
      <t>改造沙溪坝社区、南磷路社区老旧小区道路，配套建设停车场、水、电、气、综合管网等基础设施、文体设施，加装电梯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部</t>
    </r>
  </si>
  <si>
    <r>
      <rPr>
        <sz val="13"/>
        <rFont val="宋体"/>
        <charset val="134"/>
      </rPr>
      <t>南江县集州街道办事处</t>
    </r>
  </si>
  <si>
    <r>
      <rPr>
        <sz val="13"/>
        <rFont val="宋体"/>
        <charset val="134"/>
      </rPr>
      <t>何继成</t>
    </r>
  </si>
  <si>
    <r>
      <rPr>
        <sz val="13"/>
        <rFont val="宋体"/>
        <charset val="134"/>
      </rPr>
      <t>通江县老旧小区改造（一期）</t>
    </r>
  </si>
  <si>
    <r>
      <rPr>
        <sz val="13"/>
        <rFont val="宋体"/>
        <charset val="134"/>
      </rPr>
      <t>红星路片区、轿房沟片区、龙洞沟片区、县政府片区、制革片区、春长坪片区、牌坊片区、北街社区、南街社区、东城社区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个老旧小区改造。主要建设内容为：小区道路硬化、供排水管网、燃气管网、电力通讯管网、物业用房、环境整治、绿化路灯改造、停车场建设以及其它基础设施配套建设</t>
    </r>
  </si>
  <si>
    <r>
      <rPr>
        <sz val="13"/>
        <rFont val="宋体"/>
        <charset val="134"/>
      </rPr>
      <t>完成红星路片区、轿房沟片区、龙洞沟片区、县政府片区、制革片区、春长坪片区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个片区改造</t>
    </r>
  </si>
  <si>
    <r>
      <rPr>
        <sz val="13"/>
        <rFont val="宋体"/>
        <charset val="134"/>
      </rPr>
      <t>通江县房产管理局</t>
    </r>
  </si>
  <si>
    <r>
      <rPr>
        <sz val="13"/>
        <rFont val="宋体"/>
        <charset val="134"/>
      </rPr>
      <t>徐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虎</t>
    </r>
  </si>
  <si>
    <t>江家口水库移民安置</t>
  </si>
  <si>
    <r>
      <rPr>
        <sz val="13"/>
        <rFont val="宋体"/>
        <charset val="134"/>
        <scheme val="minor"/>
      </rPr>
      <t>完成平昌县境内枢纽工程区和淹没影响区搬迁安置</t>
    </r>
    <r>
      <rPr>
        <sz val="13"/>
        <rFont val="宋体"/>
        <charset val="0"/>
        <scheme val="minor"/>
      </rPr>
      <t>190</t>
    </r>
    <r>
      <rPr>
        <sz val="13"/>
        <rFont val="宋体"/>
        <charset val="134"/>
        <scheme val="minor"/>
      </rPr>
      <t>户</t>
    </r>
    <r>
      <rPr>
        <sz val="13"/>
        <rFont val="宋体"/>
        <charset val="0"/>
        <scheme val="minor"/>
      </rPr>
      <t>555</t>
    </r>
    <r>
      <rPr>
        <sz val="13"/>
        <rFont val="宋体"/>
        <charset val="134"/>
        <scheme val="minor"/>
      </rPr>
      <t>人，生产安置</t>
    </r>
    <r>
      <rPr>
        <sz val="13"/>
        <rFont val="宋体"/>
        <charset val="0"/>
        <scheme val="minor"/>
      </rPr>
      <t>1219</t>
    </r>
    <r>
      <rPr>
        <sz val="13"/>
        <rFont val="宋体"/>
        <charset val="134"/>
        <scheme val="minor"/>
      </rPr>
      <t>人；复建</t>
    </r>
    <r>
      <rPr>
        <sz val="13"/>
        <rFont val="宋体"/>
        <charset val="0"/>
        <scheme val="minor"/>
      </rPr>
      <t>S203</t>
    </r>
    <r>
      <rPr>
        <sz val="13"/>
        <rFont val="宋体"/>
        <charset val="134"/>
        <scheme val="minor"/>
      </rPr>
      <t>省道</t>
    </r>
    <r>
      <rPr>
        <sz val="13"/>
        <rFont val="宋体"/>
        <charset val="0"/>
        <scheme val="minor"/>
      </rPr>
      <t>2.2</t>
    </r>
    <r>
      <rPr>
        <sz val="13"/>
        <rFont val="宋体"/>
        <charset val="134"/>
        <scheme val="minor"/>
      </rPr>
      <t>公里，复建村组道路</t>
    </r>
    <r>
      <rPr>
        <sz val="13"/>
        <rFont val="宋体"/>
        <charset val="0"/>
        <scheme val="minor"/>
      </rPr>
      <t>26</t>
    </r>
    <r>
      <rPr>
        <sz val="13"/>
        <rFont val="宋体"/>
        <charset val="134"/>
        <scheme val="minor"/>
      </rPr>
      <t>公里、人行渡口</t>
    </r>
    <r>
      <rPr>
        <sz val="13"/>
        <rFont val="宋体"/>
        <charset val="0"/>
        <scheme val="minor"/>
      </rPr>
      <t>1</t>
    </r>
    <r>
      <rPr>
        <sz val="13"/>
        <rFont val="宋体"/>
        <charset val="134"/>
        <scheme val="minor"/>
      </rPr>
      <t>处、公路桥</t>
    </r>
    <r>
      <rPr>
        <sz val="13"/>
        <rFont val="宋体"/>
        <charset val="0"/>
        <scheme val="minor"/>
      </rPr>
      <t>1</t>
    </r>
    <r>
      <rPr>
        <sz val="13"/>
        <rFont val="宋体"/>
        <charset val="134"/>
        <scheme val="minor"/>
      </rPr>
      <t>座；规划迁（复）建各类低压线路</t>
    </r>
    <r>
      <rPr>
        <sz val="13"/>
        <rFont val="宋体"/>
        <charset val="0"/>
        <scheme val="minor"/>
      </rPr>
      <t>17</t>
    </r>
    <r>
      <rPr>
        <sz val="13"/>
        <rFont val="宋体"/>
        <charset val="134"/>
        <scheme val="minor"/>
      </rPr>
      <t>公里、</t>
    </r>
    <r>
      <rPr>
        <sz val="13"/>
        <rFont val="宋体"/>
        <charset val="0"/>
        <scheme val="minor"/>
      </rPr>
      <t>10</t>
    </r>
    <r>
      <rPr>
        <sz val="13"/>
        <rFont val="宋体"/>
        <charset val="134"/>
        <scheme val="minor"/>
      </rPr>
      <t>千伏输电线路</t>
    </r>
    <r>
      <rPr>
        <sz val="13"/>
        <rFont val="宋体"/>
        <charset val="0"/>
        <scheme val="minor"/>
      </rPr>
      <t>11</t>
    </r>
    <r>
      <rPr>
        <sz val="13"/>
        <rFont val="宋体"/>
        <charset val="134"/>
        <scheme val="minor"/>
      </rPr>
      <t>公里，规划迁（复）建各类型通讯光缆</t>
    </r>
    <r>
      <rPr>
        <sz val="13"/>
        <rFont val="宋体"/>
        <charset val="0"/>
        <scheme val="minor"/>
      </rPr>
      <t>23</t>
    </r>
    <r>
      <rPr>
        <sz val="13"/>
        <rFont val="宋体"/>
        <charset val="134"/>
        <scheme val="minor"/>
      </rPr>
      <t>皮长公里，广电光缆</t>
    </r>
    <r>
      <rPr>
        <sz val="13"/>
        <rFont val="宋体"/>
        <charset val="0"/>
        <scheme val="minor"/>
      </rPr>
      <t>45</t>
    </r>
    <r>
      <rPr>
        <sz val="13"/>
        <rFont val="宋体"/>
        <charset val="134"/>
        <scheme val="minor"/>
      </rPr>
      <t>皮长公里，文物古迹</t>
    </r>
    <r>
      <rPr>
        <sz val="13"/>
        <rFont val="宋体"/>
        <charset val="0"/>
        <scheme val="minor"/>
      </rPr>
      <t>13</t>
    </r>
    <r>
      <rPr>
        <sz val="13"/>
        <rFont val="宋体"/>
        <charset val="134"/>
        <scheme val="minor"/>
      </rPr>
      <t>处</t>
    </r>
  </si>
  <si>
    <r>
      <rPr>
        <sz val="13"/>
        <rFont val="宋体"/>
        <charset val="134"/>
        <scheme val="minor"/>
      </rPr>
      <t>完成枢纽工程区和临时占地区移民搬迁安置和生产安置；完成水库进场道路</t>
    </r>
    <r>
      <rPr>
        <sz val="13"/>
        <rFont val="宋体"/>
        <charset val="0"/>
        <scheme val="minor"/>
      </rPr>
      <t>6.2</t>
    </r>
    <r>
      <rPr>
        <sz val="13"/>
        <rFont val="宋体"/>
        <charset val="134"/>
        <scheme val="minor"/>
      </rPr>
      <t>公里；启动江家口镇大包梁移民集中安置点建设、道路、电力、网络、水利等复（迁）建；支付耕地开垦费、耕地占用税、森林植被恢复费</t>
    </r>
  </si>
  <si>
    <r>
      <rPr>
        <sz val="13"/>
        <rFont val="宋体"/>
        <charset val="134"/>
        <scheme val="minor"/>
      </rPr>
      <t>各相关镇</t>
    </r>
    <r>
      <rPr>
        <sz val="13"/>
        <rFont val="宋体"/>
        <charset val="0"/>
        <scheme val="minor"/>
      </rPr>
      <t xml:space="preserve">
</t>
    </r>
    <r>
      <rPr>
        <sz val="13"/>
        <rFont val="宋体"/>
        <charset val="134"/>
        <scheme val="minor"/>
      </rPr>
      <t>人民政府、专项权属单位</t>
    </r>
  </si>
  <si>
    <t>各相关镇镇长、专业项目权属单位负责人</t>
  </si>
  <si>
    <r>
      <rPr>
        <b/>
        <sz val="13"/>
        <rFont val="宋体"/>
        <charset val="134"/>
      </rPr>
      <t>（四）扶贫开发（</t>
    </r>
    <r>
      <rPr>
        <b/>
        <sz val="13"/>
        <rFont val="Times New Roman"/>
        <charset val="134"/>
      </rPr>
      <t>3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</si>
  <si>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南江县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年脱贫巩固提升工程</t>
    </r>
  </si>
  <si>
    <r>
      <rPr>
        <sz val="13"/>
        <rFont val="宋体"/>
        <charset val="134"/>
      </rPr>
      <t>完成农村供水、灌溉工程维修养护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处，配套园区道路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公里，安装防护栏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公里，农房建设提升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户，全面保障医疗和教育，持续推进农村人居环境整治、发展易地扶贫搬迁后续产业和公共服务设施配套，持续巩固</t>
    </r>
    <r>
      <rPr>
        <sz val="13"/>
        <rFont val="Times New Roman"/>
        <charset val="134"/>
      </rPr>
      <t>156</t>
    </r>
    <r>
      <rPr>
        <sz val="13"/>
        <rFont val="宋体"/>
        <charset val="134"/>
      </rPr>
      <t>个贫困村脱贫成果</t>
    </r>
  </si>
  <si>
    <r>
      <rPr>
        <sz val="13"/>
        <rFont val="宋体"/>
        <charset val="134"/>
      </rPr>
      <t>上级无偿补助本级财力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市场化融资</t>
    </r>
  </si>
  <si>
    <r>
      <rPr>
        <sz val="13"/>
        <rFont val="宋体"/>
        <charset val="134"/>
      </rPr>
      <t>相关乡（镇）人民政府</t>
    </r>
  </si>
  <si>
    <r>
      <rPr>
        <sz val="13"/>
        <rFont val="宋体"/>
        <charset val="134"/>
      </rPr>
      <t>相关乡（镇）长</t>
    </r>
  </si>
  <si>
    <t>通江县2021年巩固脱贫攻坚成果同乡村振兴有效衔接示范点建设</t>
  </si>
  <si>
    <t>春在镇擂鼓寨，沙溪镇白石寺、红云崖，杨柏镇太平等地特色产业、人居环境整治、基础设施完善、村风文明培育、治理能力提升等巩固脱贫攻坚成果同乡村振兴有效衔接建设</t>
  </si>
  <si>
    <t>完成春在镇特色产业、人居环境整治、基础设施完善、村风文明培育、治理能力提升</t>
  </si>
  <si>
    <t>通江县农业农村局</t>
  </si>
  <si>
    <t>杨    文</t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</si>
  <si>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年脱贫巩固提升工程</t>
    </r>
  </si>
  <si>
    <r>
      <rPr>
        <sz val="13"/>
        <rFont val="宋体"/>
        <charset val="134"/>
      </rPr>
      <t>发展特色产业，壮大村集体经济；人居环境综合整治；乡村振兴；高标准农田建设；占补平衡土地整治、以工代赈、村组道路建设等。增强贫困群众自我发展能力；加强文化建设，增强脱贫攻坚文化支撑和内生动力</t>
    </r>
  </si>
  <si>
    <r>
      <rPr>
        <sz val="13"/>
        <rFont val="宋体"/>
        <charset val="134"/>
      </rPr>
      <t>各相关镇人民政府、专项权属单位</t>
    </r>
  </si>
  <si>
    <r>
      <rPr>
        <b/>
        <sz val="13"/>
        <rFont val="宋体"/>
        <charset val="134"/>
      </rPr>
      <t>（五）文化体育（</t>
    </r>
    <r>
      <rPr>
        <b/>
        <sz val="13"/>
        <rFont val="Times New Roman"/>
        <charset val="134"/>
      </rPr>
      <t>2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</si>
  <si>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置信城市数字影院</t>
    </r>
  </si>
  <si>
    <r>
      <rPr>
        <sz val="13"/>
        <rFont val="宋体"/>
        <charset val="134"/>
      </rPr>
      <t>新建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家</t>
    </r>
    <r>
      <rPr>
        <sz val="13"/>
        <rFont val="Times New Roman"/>
        <charset val="134"/>
      </rPr>
      <t>1600</t>
    </r>
    <r>
      <rPr>
        <sz val="13"/>
        <rFont val="宋体"/>
        <charset val="134"/>
      </rPr>
      <t>平方米现代化数字电影院，含</t>
    </r>
    <r>
      <rPr>
        <sz val="13"/>
        <rFont val="Times New Roman"/>
        <charset val="134"/>
      </rPr>
      <t>2D</t>
    </r>
    <r>
      <rPr>
        <sz val="13"/>
        <rFont val="宋体"/>
        <charset val="134"/>
      </rPr>
      <t>放映厅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个、</t>
    </r>
    <r>
      <rPr>
        <sz val="13"/>
        <rFont val="Times New Roman"/>
        <charset val="134"/>
      </rPr>
      <t>3D</t>
    </r>
    <r>
      <rPr>
        <sz val="13"/>
        <rFont val="宋体"/>
        <charset val="134"/>
      </rPr>
      <t>厅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个，激光厅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</si>
  <si>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文广旅局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</si>
  <si>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勇</t>
    </r>
  </si>
  <si>
    <r>
      <rPr>
        <sz val="13"/>
        <rFont val="宋体"/>
        <charset val="134"/>
      </rPr>
      <t>川陕革命根据地红军烈士纪念馆提升改造及陈列布展</t>
    </r>
  </si>
  <si>
    <r>
      <rPr>
        <sz val="13"/>
        <rFont val="宋体"/>
        <charset val="134"/>
      </rPr>
      <t>改建纪念馆馆舍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平方米，文化公共服务设施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平方米，及配套电力等附属设施建设及陈列布展</t>
    </r>
  </si>
  <si>
    <r>
      <rPr>
        <sz val="13"/>
        <rFont val="宋体"/>
        <charset val="134"/>
      </rPr>
      <t>川陕革命根据地红军烈士纪念馆</t>
    </r>
  </si>
  <si>
    <r>
      <rPr>
        <sz val="13"/>
        <rFont val="宋体"/>
        <charset val="134"/>
      </rPr>
      <t>薛元勋</t>
    </r>
  </si>
  <si>
    <r>
      <rPr>
        <b/>
        <sz val="13"/>
        <rFont val="宋体"/>
        <charset val="134"/>
      </rPr>
      <t>（六）社会保障（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</si>
  <si>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通江县养老服务中心建设</t>
    </r>
  </si>
  <si>
    <r>
      <rPr>
        <sz val="13"/>
        <rFont val="宋体"/>
        <charset val="134"/>
      </rPr>
      <t>至诚、铁溪、铁佛三个养老服务中心，总建筑面积</t>
    </r>
    <r>
      <rPr>
        <sz val="13"/>
        <rFont val="Times New Roman"/>
        <charset val="134"/>
      </rPr>
      <t>25320</t>
    </r>
    <r>
      <rPr>
        <sz val="13"/>
        <rFont val="宋体"/>
        <charset val="134"/>
      </rPr>
      <t>平方米，设床位</t>
    </r>
    <r>
      <rPr>
        <sz val="13"/>
        <rFont val="Times New Roman"/>
        <charset val="134"/>
      </rPr>
      <t>760</t>
    </r>
    <r>
      <rPr>
        <sz val="13"/>
        <rFont val="宋体"/>
        <charset val="134"/>
      </rPr>
      <t>张</t>
    </r>
  </si>
  <si>
    <r>
      <rPr>
        <sz val="13"/>
        <rFont val="宋体"/>
        <charset val="134"/>
      </rPr>
      <t>铁佛、至诚完成主体工程，铁溪完成基础工程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</si>
  <si>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民政局</t>
    </r>
  </si>
  <si>
    <r>
      <rPr>
        <sz val="13"/>
        <rFont val="宋体"/>
        <charset val="134"/>
      </rPr>
      <t>龚继荣</t>
    </r>
  </si>
  <si>
    <r>
      <rPr>
        <b/>
        <sz val="13"/>
        <rFont val="宋体"/>
        <charset val="134"/>
      </rPr>
      <t>四、生态环保（</t>
    </r>
    <r>
      <rPr>
        <b/>
        <sz val="13"/>
        <rFont val="Times New Roman"/>
        <charset val="134"/>
      </rPr>
      <t>7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</si>
  <si>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农村人居环境治理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厕所革命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工程</t>
    </r>
  </si>
  <si>
    <r>
      <rPr>
        <sz val="13"/>
        <rFont val="宋体"/>
        <charset val="134"/>
      </rPr>
      <t>实施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厕所革命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示范村建设</t>
    </r>
  </si>
  <si>
    <t>上级补助资金企业自筹</t>
  </si>
  <si>
    <r>
      <rPr>
        <sz val="13"/>
        <rFont val="宋体"/>
        <charset val="134"/>
      </rPr>
      <t>建设农村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厕所革命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整村推进示范村</t>
    </r>
    <r>
      <rPr>
        <sz val="13"/>
        <rFont val="Times New Roman"/>
        <charset val="134"/>
      </rPr>
      <t>45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</si>
  <si>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各区县人民政府、经开区管委会</t>
    </r>
  </si>
  <si>
    <r>
      <rPr>
        <sz val="13"/>
        <rFont val="宋体"/>
        <charset val="134"/>
      </rPr>
      <t>各区县长、经开区管委会主任</t>
    </r>
  </si>
  <si>
    <r>
      <rPr>
        <sz val="13"/>
        <rFont val="宋体"/>
        <charset val="134"/>
      </rPr>
      <t>市农业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农村局</t>
    </r>
  </si>
  <si>
    <r>
      <rPr>
        <sz val="13"/>
        <rFont val="宋体"/>
        <charset val="134"/>
      </rPr>
      <t>程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秋</t>
    </r>
  </si>
  <si>
    <t>恩阳区城乡生活污水处理工程</t>
  </si>
  <si>
    <r>
      <rPr>
        <sz val="13"/>
        <rFont val="宋体"/>
        <charset val="134"/>
      </rPr>
      <t>建雪山、茶坝、玉山、下八庙、渔溪片区污水处理厂，配套建设</t>
    </r>
    <r>
      <rPr>
        <sz val="13"/>
        <rFont val="Times New Roman"/>
        <charset val="134"/>
      </rPr>
      <t>230</t>
    </r>
    <r>
      <rPr>
        <sz val="13"/>
        <rFont val="宋体"/>
        <charset val="134"/>
      </rPr>
      <t>千米截污干管，完善污水管网收集系统</t>
    </r>
  </si>
  <si>
    <r>
      <rPr>
        <sz val="13"/>
        <rFont val="宋体"/>
        <charset val="134"/>
      </rPr>
      <t>完成雪山、茶坝、玉山污水处理厂及管网</t>
    </r>
  </si>
  <si>
    <r>
      <rPr>
        <sz val="13"/>
        <rFont val="宋体"/>
        <charset val="134"/>
      </rPr>
      <t>恩阳区金马土地开发有限责任公司</t>
    </r>
  </si>
  <si>
    <r>
      <rPr>
        <sz val="13"/>
        <rFont val="宋体"/>
        <charset val="134"/>
      </rPr>
      <t>彭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鸥</t>
    </r>
  </si>
  <si>
    <r>
      <rPr>
        <sz val="13"/>
        <rFont val="宋体"/>
        <charset val="134"/>
      </rPr>
      <t>乡镇及农村生活垃圾分类收集设施</t>
    </r>
  </si>
  <si>
    <r>
      <rPr>
        <sz val="13"/>
        <rFont val="宋体"/>
        <charset val="134"/>
      </rPr>
      <t>建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个镇及农村生活垃圾压缩站、垃圾收集站、场镇及农村配备垃圾转运车、垃圾收集箱和垃圾分类袋装桶等设施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</si>
  <si>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个镇农村生活垃圾分类收集设施</t>
    </r>
  </si>
  <si>
    <t>南江县乡镇污水处理设施建设</t>
  </si>
  <si>
    <r>
      <rPr>
        <sz val="13"/>
        <rFont val="宋体"/>
        <charset val="134"/>
      </rPr>
      <t>新建污水处理设施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处</t>
    </r>
  </si>
  <si>
    <r>
      <rPr>
        <sz val="13"/>
        <rFont val="宋体"/>
        <charset val="134"/>
      </rPr>
      <t>南江县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春晖公司</t>
    </r>
  </si>
  <si>
    <r>
      <rPr>
        <sz val="13"/>
        <rFont val="宋体"/>
        <charset val="134"/>
      </rPr>
      <t>赵海年</t>
    </r>
  </si>
  <si>
    <t>南江县污泥及固废综合利用</t>
  </si>
  <si>
    <t>新建日处理150吨污泥处理设施1套，改建日处理150m³/d城市垃圾填埋场渗滤液处理设施1套</t>
  </si>
  <si>
    <t>完成主体工程65%</t>
  </si>
  <si>
    <t>南江雾源污水处理有限公司</t>
  </si>
  <si>
    <t>平昌县场镇生活污水处理站暨配套管网</t>
  </si>
  <si>
    <r>
      <rPr>
        <sz val="13"/>
        <rFont val="宋体"/>
        <charset val="134"/>
        <scheme val="minor"/>
      </rPr>
      <t>在驷马、岳家、龙岗、板庙等</t>
    </r>
    <r>
      <rPr>
        <sz val="13"/>
        <rFont val="宋体"/>
        <charset val="0"/>
        <scheme val="minor"/>
      </rPr>
      <t>46</t>
    </r>
    <r>
      <rPr>
        <sz val="13"/>
        <rFont val="宋体"/>
        <charset val="134"/>
        <scheme val="minor"/>
      </rPr>
      <t>个场镇建污水处理设施站</t>
    </r>
    <r>
      <rPr>
        <sz val="13"/>
        <rFont val="宋体"/>
        <charset val="0"/>
        <scheme val="minor"/>
      </rPr>
      <t>46</t>
    </r>
    <r>
      <rPr>
        <sz val="13"/>
        <rFont val="宋体"/>
        <charset val="134"/>
        <scheme val="minor"/>
      </rPr>
      <t>处，处理污水能力</t>
    </r>
    <r>
      <rPr>
        <sz val="13"/>
        <rFont val="宋体"/>
        <charset val="0"/>
        <scheme val="minor"/>
      </rPr>
      <t>2.38</t>
    </r>
    <r>
      <rPr>
        <sz val="13"/>
        <rFont val="宋体"/>
        <charset val="134"/>
        <scheme val="minor"/>
      </rPr>
      <t>万吨</t>
    </r>
    <r>
      <rPr>
        <sz val="13"/>
        <rFont val="宋体"/>
        <charset val="0"/>
        <scheme val="minor"/>
      </rPr>
      <t>/</t>
    </r>
    <r>
      <rPr>
        <sz val="13"/>
        <rFont val="宋体"/>
        <charset val="134"/>
        <scheme val="minor"/>
      </rPr>
      <t>日及配套管网</t>
    </r>
    <r>
      <rPr>
        <sz val="13"/>
        <rFont val="宋体"/>
        <charset val="0"/>
        <scheme val="minor"/>
      </rPr>
      <t>253</t>
    </r>
    <r>
      <rPr>
        <sz val="13"/>
        <rFont val="宋体"/>
        <charset val="134"/>
        <scheme val="minor"/>
      </rPr>
      <t>公里</t>
    </r>
  </si>
  <si>
    <r>
      <rPr>
        <sz val="13"/>
        <rFont val="宋体"/>
        <charset val="134"/>
        <scheme val="minor"/>
      </rPr>
      <t>一期驷马、岳家、龙岗、板庙等</t>
    </r>
    <r>
      <rPr>
        <sz val="13"/>
        <rFont val="宋体"/>
        <charset val="0"/>
        <scheme val="minor"/>
      </rPr>
      <t>21</t>
    </r>
    <r>
      <rPr>
        <sz val="13"/>
        <rFont val="宋体"/>
        <charset val="134"/>
        <scheme val="minor"/>
      </rPr>
      <t>处污水水处理站及配套管网完工，二期土垭、大寨、三十二梁、粉壁、青云5处污水处理设施完工,启动其他</t>
    </r>
    <r>
      <rPr>
        <sz val="13"/>
        <rFont val="宋体"/>
        <charset val="0"/>
        <scheme val="minor"/>
      </rPr>
      <t>20</t>
    </r>
    <r>
      <rPr>
        <sz val="13"/>
        <rFont val="宋体"/>
        <charset val="134"/>
        <scheme val="minor"/>
      </rPr>
      <t>处污水处理站建设</t>
    </r>
  </si>
  <si>
    <t>平昌泓源水务有限公司</t>
  </si>
  <si>
    <r>
      <rPr>
        <sz val="13"/>
        <rFont val="宋体"/>
        <charset val="134"/>
        <scheme val="minor"/>
      </rPr>
      <t>谢</t>
    </r>
    <r>
      <rPr>
        <sz val="13"/>
        <rFont val="宋体"/>
        <charset val="0"/>
        <scheme val="minor"/>
      </rPr>
      <t xml:space="preserve">  </t>
    </r>
    <r>
      <rPr>
        <sz val="13"/>
        <rFont val="宋体"/>
        <charset val="134"/>
        <scheme val="minor"/>
      </rPr>
      <t>波</t>
    </r>
  </si>
  <si>
    <t>污水处理厂尾水排放管网建设工程</t>
  </si>
  <si>
    <t>建设DN1000～1200尾水排放管约14.5公里及配套工程，含管道工程、土石方工程、施工便道工程及周边附属工程等</t>
  </si>
  <si>
    <t>巴中经济开发区市政工程有限公司</t>
  </si>
  <si>
    <t>杨阳</t>
  </si>
  <si>
    <t>巴中市2021年市级重点项目建设计划名单（续建）</t>
  </si>
  <si>
    <r>
      <rPr>
        <b/>
        <sz val="13"/>
        <rFont val="宋体"/>
        <charset val="134"/>
      </rPr>
      <t>合计（</t>
    </r>
    <r>
      <rPr>
        <b/>
        <sz val="13"/>
        <rFont val="Times New Roman"/>
        <charset val="134"/>
      </rPr>
      <t>136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</si>
  <si>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一、基础设施（</t>
    </r>
    <r>
      <rPr>
        <b/>
        <sz val="13"/>
        <rFont val="Times New Roman"/>
        <charset val="134"/>
      </rPr>
      <t>52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</si>
  <si>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（一）交通（</t>
    </r>
    <r>
      <rPr>
        <b/>
        <sz val="13"/>
        <rFont val="Times New Roman"/>
        <charset val="134"/>
      </rPr>
      <t>29</t>
    </r>
    <r>
      <rPr>
        <b/>
        <sz val="13"/>
        <rFont val="宋体"/>
        <charset val="134"/>
      </rPr>
      <t>个）</t>
    </r>
  </si>
  <si>
    <r>
      <rPr>
        <b/>
        <sz val="13"/>
        <rFont val="Times New Roman"/>
        <charset val="134"/>
      </rPr>
      <t>1.</t>
    </r>
    <r>
      <rPr>
        <b/>
        <sz val="13"/>
        <rFont val="宋体"/>
        <charset val="134"/>
      </rPr>
      <t>铁路（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</si>
  <si>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汉巴南铁路南充至巴中段（巴中市境内）</t>
    </r>
  </si>
  <si>
    <t>2019-2024</t>
  </si>
  <si>
    <r>
      <rPr>
        <sz val="13"/>
        <rFont val="宋体"/>
        <charset val="134"/>
      </rPr>
      <t>汉巴南铁路南充至巴中段正线</t>
    </r>
    <r>
      <rPr>
        <sz val="13"/>
        <rFont val="Times New Roman"/>
        <charset val="134"/>
      </rPr>
      <t>147.71</t>
    </r>
    <r>
      <rPr>
        <sz val="13"/>
        <rFont val="宋体"/>
        <charset val="134"/>
      </rPr>
      <t>公里，设计速度目标值</t>
    </r>
    <r>
      <rPr>
        <sz val="13"/>
        <rFont val="Times New Roman"/>
        <charset val="134"/>
      </rPr>
      <t>250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小时，是一条双线客运专线。其中巴中市境内约</t>
    </r>
    <r>
      <rPr>
        <sz val="13"/>
        <rFont val="Times New Roman"/>
        <charset val="134"/>
      </rPr>
      <t>45.02</t>
    </r>
    <r>
      <rPr>
        <sz val="13"/>
        <rFont val="宋体"/>
        <charset val="134"/>
      </rPr>
      <t>公里，南充市境内约</t>
    </r>
    <r>
      <rPr>
        <sz val="13"/>
        <rFont val="Times New Roman"/>
        <charset val="134"/>
      </rPr>
      <t>102.69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</si>
  <si>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企业自筹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债券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银行贷款</t>
    </r>
  </si>
  <si>
    <r>
      <rPr>
        <sz val="13"/>
        <rFont val="宋体"/>
        <charset val="134"/>
      </rPr>
      <t>完成站前工程的征地拆迁任务，完成路基段土石方开挖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万方，桥梁墩柱浇筑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根，隧道累计掘进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</si>
  <si>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汉巴南城际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铁路有限责任公司</t>
    </r>
  </si>
  <si>
    <r>
      <rPr>
        <sz val="13"/>
        <rFont val="宋体"/>
        <charset val="134"/>
      </rPr>
      <t>刘志刚</t>
    </r>
  </si>
  <si>
    <r>
      <rPr>
        <sz val="13"/>
        <rFont val="宋体"/>
        <charset val="134"/>
      </rPr>
      <t>市发展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改革委</t>
    </r>
  </si>
  <si>
    <r>
      <rPr>
        <sz val="13"/>
        <rFont val="宋体"/>
        <charset val="134"/>
      </rPr>
      <t>张夕谦</t>
    </r>
  </si>
  <si>
    <r>
      <rPr>
        <b/>
        <sz val="13"/>
        <rFont val="Times New Roman"/>
        <charset val="134"/>
      </rPr>
      <t>2.</t>
    </r>
    <r>
      <rPr>
        <b/>
        <sz val="13"/>
        <rFont val="宋体"/>
        <charset val="134"/>
      </rPr>
      <t>高速公路（</t>
    </r>
    <r>
      <rPr>
        <b/>
        <sz val="13"/>
        <rFont val="Times New Roman"/>
        <charset val="134"/>
      </rPr>
      <t>3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</si>
  <si>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镇广高速公路通江至广安段（巴中境）</t>
    </r>
  </si>
  <si>
    <t>2020-2024</t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</si>
  <si>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 xml:space="preserve">61.681 </t>
    </r>
    <r>
      <rPr>
        <sz val="13"/>
        <rFont val="宋体"/>
        <charset val="134"/>
      </rPr>
      <t>公里，双向四车道，设计速度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</t>
    </r>
    <r>
      <rPr>
        <sz val="13"/>
        <rFont val="Times New Roman"/>
        <charset val="134"/>
      </rPr>
      <t>26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</si>
  <si>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控制性工程开工建设</t>
    </r>
  </si>
  <si>
    <r>
      <rPr>
        <sz val="13"/>
        <rFont val="宋体"/>
        <charset val="134"/>
      </rPr>
      <t>镇广高速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项目公司</t>
    </r>
  </si>
  <si>
    <r>
      <rPr>
        <sz val="13"/>
        <rFont val="宋体"/>
        <charset val="134"/>
      </rPr>
      <t>陈光军</t>
    </r>
  </si>
  <si>
    <r>
      <rPr>
        <sz val="13"/>
        <rFont val="宋体"/>
        <charset val="134"/>
      </rPr>
      <t>市交通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运输局</t>
    </r>
  </si>
  <si>
    <r>
      <rPr>
        <sz val="13"/>
        <rFont val="宋体"/>
        <charset val="134"/>
      </rPr>
      <t>镇广高速公路王坪至通江段</t>
    </r>
  </si>
  <si>
    <t>2020-2022</t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</si>
  <si>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>34.356</t>
    </r>
    <r>
      <rPr>
        <sz val="13"/>
        <rFont val="宋体"/>
        <charset val="134"/>
      </rPr>
      <t>公里，双向四车道，设计速度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</t>
    </r>
    <r>
      <rPr>
        <sz val="13"/>
        <rFont val="Times New Roman"/>
        <charset val="134"/>
      </rPr>
      <t>26</t>
    </r>
    <r>
      <rPr>
        <sz val="13"/>
        <rFont val="宋体"/>
        <charset val="134"/>
      </rPr>
      <t>米；王坪连接线路线全长</t>
    </r>
    <r>
      <rPr>
        <sz val="13"/>
        <rFont val="Times New Roman"/>
        <charset val="134"/>
      </rPr>
      <t>2.9</t>
    </r>
    <r>
      <rPr>
        <sz val="13"/>
        <rFont val="宋体"/>
        <charset val="134"/>
      </rPr>
      <t>公里，按照一级公路标准建设</t>
    </r>
  </si>
  <si>
    <r>
      <rPr>
        <sz val="13"/>
        <rFont val="宋体"/>
        <charset val="134"/>
      </rPr>
      <t>基本形成通车能力</t>
    </r>
  </si>
  <si>
    <r>
      <rPr>
        <sz val="13"/>
        <rFont val="宋体"/>
        <charset val="134"/>
      </rPr>
      <t>苍巴高速公路巴中段</t>
    </r>
  </si>
  <si>
    <t>2020-2023</t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</si>
  <si>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>42.695</t>
    </r>
    <r>
      <rPr>
        <sz val="13"/>
        <rFont val="宋体"/>
        <charset val="134"/>
      </rPr>
      <t>公里，双向四车道，设计速度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</t>
    </r>
    <r>
      <rPr>
        <sz val="13"/>
        <rFont val="Times New Roman"/>
        <charset val="134"/>
      </rPr>
      <t>25.5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</si>
  <si>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路基工程完成</t>
    </r>
    <r>
      <rPr>
        <sz val="13"/>
        <rFont val="Times New Roman"/>
        <charset val="134"/>
      </rPr>
      <t>15%</t>
    </r>
    <r>
      <rPr>
        <sz val="13"/>
        <rFont val="宋体"/>
        <charset val="134"/>
      </rPr>
      <t>；隧道工程完成</t>
    </r>
    <r>
      <rPr>
        <sz val="13"/>
        <rFont val="Times New Roman"/>
        <charset val="134"/>
      </rPr>
      <t>15%</t>
    </r>
    <r>
      <rPr>
        <sz val="13"/>
        <rFont val="宋体"/>
        <charset val="134"/>
      </rPr>
      <t>；桥梁工程完成</t>
    </r>
    <r>
      <rPr>
        <sz val="13"/>
        <rFont val="Times New Roman"/>
        <charset val="134"/>
      </rPr>
      <t>10%</t>
    </r>
  </si>
  <si>
    <r>
      <rPr>
        <sz val="13"/>
        <rFont val="宋体"/>
        <charset val="134"/>
      </rPr>
      <t>四川成绵苍巴高速公路有限责任公司</t>
    </r>
  </si>
  <si>
    <r>
      <rPr>
        <sz val="13"/>
        <rFont val="宋体"/>
        <charset val="134"/>
      </rPr>
      <t>唐承平</t>
    </r>
  </si>
  <si>
    <r>
      <rPr>
        <b/>
        <sz val="13"/>
        <rFont val="Times New Roman"/>
        <charset val="134"/>
      </rPr>
      <t>3.</t>
    </r>
    <r>
      <rPr>
        <b/>
        <sz val="13"/>
        <rFont val="宋体"/>
        <charset val="134"/>
      </rPr>
      <t>国省干道（</t>
    </r>
    <r>
      <rPr>
        <b/>
        <sz val="13"/>
        <rFont val="Times New Roman"/>
        <charset val="134"/>
      </rPr>
      <t>10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</si>
  <si>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诺水河至光雾山公路（米仓大道）</t>
    </r>
  </si>
  <si>
    <t>2020—2024</t>
  </si>
  <si>
    <r>
      <rPr>
        <sz val="13"/>
        <rFont val="宋体"/>
        <charset val="134"/>
      </rPr>
      <t>主线全长</t>
    </r>
    <r>
      <rPr>
        <sz val="13"/>
        <rFont val="Times New Roman"/>
        <charset val="134"/>
      </rPr>
      <t>85.385</t>
    </r>
    <r>
      <rPr>
        <sz val="13"/>
        <rFont val="宋体"/>
        <charset val="134"/>
      </rPr>
      <t>公里，连接线</t>
    </r>
    <r>
      <rPr>
        <sz val="13"/>
        <rFont val="Times New Roman"/>
        <charset val="134"/>
      </rPr>
      <t>6.632</t>
    </r>
    <r>
      <rPr>
        <sz val="13"/>
        <rFont val="宋体"/>
        <charset val="134"/>
      </rPr>
      <t>公里，双向四车道一级公路，设计速度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小时，路基宽度</t>
    </r>
    <r>
      <rPr>
        <sz val="13"/>
        <rFont val="Times New Roman"/>
        <charset val="134"/>
      </rPr>
      <t>23</t>
    </r>
    <r>
      <rPr>
        <sz val="13"/>
        <rFont val="宋体"/>
        <charset val="134"/>
      </rPr>
      <t>米</t>
    </r>
  </si>
  <si>
    <t>债券
企业自筹</t>
  </si>
  <si>
    <r>
      <rPr>
        <sz val="13"/>
        <rFont val="宋体"/>
        <charset val="134"/>
      </rPr>
      <t>三个标段临建设施全部完成，全线主要控制性工程开工。整个项目计划完成路基工程</t>
    </r>
    <r>
      <rPr>
        <sz val="13"/>
        <rFont val="Times New Roman"/>
        <charset val="134"/>
      </rPr>
      <t>35%</t>
    </r>
    <r>
      <rPr>
        <sz val="13"/>
        <rFont val="宋体"/>
        <charset val="134"/>
      </rPr>
      <t>、桥梁工程</t>
    </r>
    <r>
      <rPr>
        <sz val="13"/>
        <rFont val="Times New Roman"/>
        <charset val="134"/>
      </rPr>
      <t>15%</t>
    </r>
    <r>
      <rPr>
        <sz val="13"/>
        <rFont val="宋体"/>
        <charset val="134"/>
      </rPr>
      <t>、隧道工程</t>
    </r>
    <r>
      <rPr>
        <sz val="13"/>
        <rFont val="Times New Roman"/>
        <charset val="134"/>
      </rPr>
      <t>15%</t>
    </r>
  </si>
  <si>
    <r>
      <rPr>
        <sz val="13"/>
        <rFont val="Times New Roman"/>
        <charset val="134"/>
      </rPr>
      <t>G244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G347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G542</t>
    </r>
    <r>
      <rPr>
        <sz val="13"/>
        <rFont val="宋体"/>
        <charset val="134"/>
      </rPr>
      <t>线巴城过境公路</t>
    </r>
  </si>
  <si>
    <t>2020—2023</t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</si>
  <si>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>52.24</t>
    </r>
    <r>
      <rPr>
        <sz val="13"/>
        <rFont val="宋体"/>
        <charset val="134"/>
      </rPr>
      <t>公里，其中：新建路线约</t>
    </r>
    <r>
      <rPr>
        <sz val="13"/>
        <rFont val="Times New Roman"/>
        <charset val="134"/>
      </rPr>
      <t>50.77</t>
    </r>
    <r>
      <rPr>
        <sz val="13"/>
        <rFont val="宋体"/>
        <charset val="134"/>
      </rPr>
      <t>公里，完全利用约</t>
    </r>
    <r>
      <rPr>
        <sz val="13"/>
        <rFont val="Times New Roman"/>
        <charset val="134"/>
      </rPr>
      <t>1.47</t>
    </r>
    <r>
      <rPr>
        <sz val="13"/>
        <rFont val="宋体"/>
        <charset val="134"/>
      </rPr>
      <t>公里，双向四车道一级公路，设计速度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</t>
    </r>
  </si>
  <si>
    <r>
      <rPr>
        <sz val="13"/>
        <rFont val="宋体"/>
        <charset val="134"/>
      </rPr>
      <t>启动控制性工程征地拆迁工作。整个项目计划完成路基工程</t>
    </r>
    <r>
      <rPr>
        <sz val="13"/>
        <rFont val="Times New Roman"/>
        <charset val="134"/>
      </rPr>
      <t>10%</t>
    </r>
    <r>
      <rPr>
        <sz val="13"/>
        <rFont val="宋体"/>
        <charset val="134"/>
      </rPr>
      <t>，桥梁工程</t>
    </r>
    <r>
      <rPr>
        <sz val="13"/>
        <rFont val="Times New Roman"/>
        <charset val="134"/>
      </rPr>
      <t>10%</t>
    </r>
    <r>
      <rPr>
        <sz val="13"/>
        <rFont val="宋体"/>
        <charset val="134"/>
      </rPr>
      <t>，隧道</t>
    </r>
    <r>
      <rPr>
        <sz val="13"/>
        <rFont val="Times New Roman"/>
        <charset val="134"/>
      </rPr>
      <t>10%</t>
    </r>
  </si>
  <si>
    <r>
      <rPr>
        <sz val="13"/>
        <rFont val="Times New Roman"/>
        <charset val="134"/>
      </rPr>
      <t>G245</t>
    </r>
    <r>
      <rPr>
        <sz val="13"/>
        <rFont val="宋体"/>
        <charset val="134"/>
      </rPr>
      <t>巴中至梁永公路</t>
    </r>
  </si>
  <si>
    <t>2018-2022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</si>
  <si>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公里沥青砼路面公路，其中城市主次干道长</t>
    </r>
    <r>
      <rPr>
        <sz val="13"/>
        <rFont val="Times New Roman"/>
        <charset val="134"/>
      </rPr>
      <t>0.9</t>
    </r>
    <r>
      <rPr>
        <sz val="13"/>
        <rFont val="宋体"/>
        <charset val="134"/>
      </rPr>
      <t>公里，宽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米；二级公路</t>
    </r>
    <r>
      <rPr>
        <sz val="13"/>
        <rFont val="Times New Roman"/>
        <charset val="134"/>
      </rPr>
      <t>19.1</t>
    </r>
    <r>
      <rPr>
        <sz val="13"/>
        <rFont val="宋体"/>
        <charset val="134"/>
      </rPr>
      <t>公里，宽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</si>
  <si>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全面完成土石方工程和路基基础</t>
    </r>
  </si>
  <si>
    <r>
      <rPr>
        <sz val="13"/>
        <rFont val="宋体"/>
        <charset val="134"/>
      </rPr>
      <t>巴中中交川商投资建设有限公司</t>
    </r>
  </si>
  <si>
    <r>
      <rPr>
        <sz val="13"/>
        <rFont val="宋体"/>
        <charset val="134"/>
      </rPr>
      <t>赵广民</t>
    </r>
  </si>
  <si>
    <r>
      <rPr>
        <sz val="13"/>
        <rFont val="Times New Roman"/>
        <charset val="134"/>
      </rPr>
      <t>G245</t>
    </r>
    <r>
      <rPr>
        <sz val="13"/>
        <rFont val="宋体"/>
        <charset val="134"/>
      </rPr>
      <t>仪陇界至茶坝道路</t>
    </r>
  </si>
  <si>
    <t>2019-2022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</si>
  <si>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20.1</t>
    </r>
    <r>
      <rPr>
        <sz val="13"/>
        <rFont val="宋体"/>
        <charset val="134"/>
      </rPr>
      <t>公里，路宽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米，公路二级，沥青砼路面</t>
    </r>
  </si>
  <si>
    <r>
      <rPr>
        <sz val="13"/>
        <rFont val="宋体"/>
        <charset val="134"/>
      </rPr>
      <t>上级无偿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补助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</si>
  <si>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公里路基及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公里路面</t>
    </r>
  </si>
  <si>
    <r>
      <rPr>
        <sz val="13"/>
        <rFont val="宋体"/>
        <charset val="134"/>
      </rPr>
      <t>恩阳区交通建设有限公司</t>
    </r>
  </si>
  <si>
    <r>
      <rPr>
        <sz val="13"/>
        <rFont val="Times New Roman"/>
        <charset val="134"/>
      </rPr>
      <t>G244</t>
    </r>
    <r>
      <rPr>
        <sz val="13"/>
        <rFont val="宋体"/>
        <charset val="134"/>
      </rPr>
      <t>东榆至马跃溪过境公路建设工程（二期）</t>
    </r>
  </si>
  <si>
    <t>2017-2021</t>
  </si>
  <si>
    <r>
      <rPr>
        <sz val="13"/>
        <rFont val="宋体"/>
        <charset val="134"/>
      </rPr>
      <t>新建二级公路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公里</t>
    </r>
  </si>
  <si>
    <r>
      <rPr>
        <sz val="13"/>
        <rFont val="Times New Roman"/>
        <charset val="134"/>
      </rPr>
      <t>S302</t>
    </r>
    <r>
      <rPr>
        <sz val="13"/>
        <rFont val="宋体"/>
        <charset val="134"/>
      </rPr>
      <t>线涪阳至木门南江段升级改造</t>
    </r>
  </si>
  <si>
    <t>2016-2021</t>
  </si>
  <si>
    <r>
      <rPr>
        <sz val="13"/>
        <rFont val="宋体"/>
        <charset val="134"/>
      </rPr>
      <t>新建二级公路</t>
    </r>
    <r>
      <rPr>
        <sz val="13"/>
        <rFont val="Times New Roman"/>
        <charset val="134"/>
      </rPr>
      <t>100.7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</si>
  <si>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省道</t>
    </r>
    <r>
      <rPr>
        <sz val="13"/>
        <rFont val="Times New Roman"/>
        <charset val="134"/>
      </rPr>
      <t>204</t>
    </r>
    <r>
      <rPr>
        <sz val="13"/>
        <rFont val="宋体"/>
        <charset val="134"/>
      </rPr>
      <t>线诺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水河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华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蓥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公路通江县城至诺水河段新建工程</t>
    </r>
  </si>
  <si>
    <t>2020-2025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</si>
  <si>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53.372</t>
    </r>
    <r>
      <rPr>
        <sz val="13"/>
        <rFont val="宋体"/>
        <charset val="134"/>
      </rPr>
      <t>公里，一级公路技术标准，路面宽</t>
    </r>
    <r>
      <rPr>
        <sz val="13"/>
        <rFont val="Times New Roman"/>
        <charset val="134"/>
      </rPr>
      <t>21.5</t>
    </r>
    <r>
      <rPr>
        <sz val="13"/>
        <rFont val="宋体"/>
        <charset val="134"/>
      </rPr>
      <t>米，双向四车道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</si>
  <si>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公里路基工程，隧洞进尺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</si>
  <si>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四川工旅实业有限公司</t>
    </r>
  </si>
  <si>
    <r>
      <rPr>
        <sz val="13"/>
        <rFont val="宋体"/>
        <charset val="134"/>
      </rPr>
      <t>赵鑫海</t>
    </r>
  </si>
  <si>
    <r>
      <rPr>
        <sz val="13"/>
        <rFont val="Times New Roman"/>
        <charset val="134"/>
      </rPr>
      <t>S302</t>
    </r>
    <r>
      <rPr>
        <sz val="13"/>
        <rFont val="宋体"/>
        <charset val="134"/>
      </rPr>
      <t>通江县小（江口）魏（家）路改建</t>
    </r>
  </si>
  <si>
    <t>2015-2021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</si>
  <si>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55</t>
    </r>
    <r>
      <rPr>
        <sz val="13"/>
        <rFont val="宋体"/>
        <charset val="134"/>
      </rPr>
      <t>公里，路基宽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米，沥青砼路面</t>
    </r>
  </si>
  <si>
    <r>
      <rPr>
        <sz val="13"/>
        <rFont val="宋体"/>
        <charset val="134"/>
      </rPr>
      <t>四川省力迅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交通投资有限公司</t>
    </r>
  </si>
  <si>
    <r>
      <rPr>
        <sz val="13"/>
        <rFont val="宋体"/>
        <charset val="134"/>
      </rPr>
      <t>苏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川</t>
    </r>
  </si>
  <si>
    <r>
      <rPr>
        <sz val="13"/>
        <rFont val="Times New Roman"/>
        <charset val="134"/>
      </rPr>
      <t>S409</t>
    </r>
    <r>
      <rPr>
        <sz val="13"/>
        <rFont val="宋体"/>
        <charset val="134"/>
      </rPr>
      <t>平昌澌岸至兰草段</t>
    </r>
  </si>
  <si>
    <r>
      <rPr>
        <sz val="13"/>
        <rFont val="宋体"/>
        <charset val="134"/>
      </rPr>
      <t>二级公路，改建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公里，路基宽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米，沥青混凝土路面</t>
    </r>
  </si>
  <si>
    <r>
      <rPr>
        <sz val="13"/>
        <rFont val="宋体"/>
        <charset val="134"/>
      </rPr>
      <t>路面施工，桥梁下部结构施工</t>
    </r>
  </si>
  <si>
    <r>
      <rPr>
        <sz val="13"/>
        <rFont val="宋体"/>
        <charset val="134"/>
      </rPr>
      <t>平昌共建交通投资有限公司</t>
    </r>
  </si>
  <si>
    <r>
      <rPr>
        <sz val="13"/>
        <rFont val="宋体"/>
        <charset val="134"/>
      </rPr>
      <t>杜军利</t>
    </r>
  </si>
  <si>
    <r>
      <rPr>
        <sz val="13"/>
        <rFont val="Times New Roman"/>
        <charset val="134"/>
      </rPr>
      <t>G542</t>
    </r>
    <r>
      <rPr>
        <sz val="13"/>
        <rFont val="宋体"/>
        <charset val="134"/>
      </rPr>
      <t>平昌县坦溪至金宝大道</t>
    </r>
  </si>
  <si>
    <t>2019-2023</t>
  </si>
  <si>
    <r>
      <rPr>
        <sz val="13"/>
        <rFont val="宋体"/>
        <charset val="134"/>
      </rPr>
      <t>一级公路，改建</t>
    </r>
    <r>
      <rPr>
        <sz val="13"/>
        <rFont val="Times New Roman"/>
        <charset val="134"/>
      </rPr>
      <t>8.6</t>
    </r>
    <r>
      <rPr>
        <sz val="13"/>
        <rFont val="宋体"/>
        <charset val="134"/>
      </rPr>
      <t>公里，新建</t>
    </r>
    <r>
      <rPr>
        <sz val="13"/>
        <rFont val="Times New Roman"/>
        <charset val="134"/>
      </rPr>
      <t>1110</t>
    </r>
    <r>
      <rPr>
        <sz val="13"/>
        <rFont val="宋体"/>
        <charset val="134"/>
      </rPr>
      <t>米</t>
    </r>
    <r>
      <rPr>
        <sz val="13"/>
        <rFont val="Times New Roman"/>
        <charset val="134"/>
      </rPr>
      <t>/5</t>
    </r>
    <r>
      <rPr>
        <sz val="13"/>
        <rFont val="宋体"/>
        <charset val="134"/>
      </rPr>
      <t>座大桥，路基宽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米，沥青混凝土路面</t>
    </r>
  </si>
  <si>
    <r>
      <rPr>
        <sz val="13"/>
        <rFont val="宋体"/>
        <charset val="134"/>
      </rPr>
      <t>磴子沟大桥、坦溪大桥主体基本完工，路基工程完工</t>
    </r>
  </si>
  <si>
    <r>
      <rPr>
        <b/>
        <sz val="13"/>
        <rFont val="Times New Roman"/>
        <charset val="134"/>
      </rPr>
      <t>4.</t>
    </r>
    <r>
      <rPr>
        <b/>
        <sz val="13"/>
        <rFont val="宋体"/>
        <charset val="134"/>
      </rPr>
      <t>旅游道路（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</si>
  <si>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义阳山景区旅游道路</t>
    </r>
  </si>
  <si>
    <t>2020-2021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</si>
  <si>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公里，公路二级，路基宽度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米，沥青砼路面</t>
    </r>
  </si>
  <si>
    <r>
      <rPr>
        <b/>
        <sz val="13"/>
        <rFont val="Times New Roman"/>
        <charset val="134"/>
      </rPr>
      <t>5.</t>
    </r>
    <r>
      <rPr>
        <b/>
        <sz val="13"/>
        <rFont val="宋体"/>
        <charset val="134"/>
      </rPr>
      <t>城市道路（桥梁）（</t>
    </r>
    <r>
      <rPr>
        <b/>
        <sz val="13"/>
        <rFont val="Times New Roman"/>
        <charset val="134"/>
      </rPr>
      <t>9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</si>
  <si>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莲花街至北环线（</t>
    </r>
    <r>
      <rPr>
        <sz val="13"/>
        <rFont val="Times New Roman"/>
        <charset val="134"/>
      </rPr>
      <t>G542</t>
    </r>
    <r>
      <rPr>
        <sz val="13"/>
        <rFont val="宋体"/>
        <charset val="134"/>
      </rPr>
      <t>）连接道路工程</t>
    </r>
  </si>
  <si>
    <t>2019-2021</t>
  </si>
  <si>
    <r>
      <rPr>
        <sz val="13"/>
        <rFont val="宋体"/>
        <charset val="134"/>
      </rPr>
      <t>总长</t>
    </r>
    <r>
      <rPr>
        <sz val="13"/>
        <rFont val="Times New Roman"/>
        <charset val="134"/>
      </rPr>
      <t>330</t>
    </r>
    <r>
      <rPr>
        <sz val="13"/>
        <rFont val="宋体"/>
        <charset val="134"/>
      </rPr>
      <t>米，其中桥梁长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米，包括绿化、路灯、地下管线等附属设施</t>
    </r>
  </si>
  <si>
    <t>债券
本级财力</t>
  </si>
  <si>
    <r>
      <rPr>
        <sz val="13"/>
        <rFont val="宋体"/>
        <charset val="134"/>
      </rPr>
      <t>市城市建设投资有限公司</t>
    </r>
  </si>
  <si>
    <r>
      <rPr>
        <sz val="13"/>
        <rFont val="宋体"/>
        <charset val="134"/>
      </rPr>
      <t>王品先</t>
    </r>
  </si>
  <si>
    <r>
      <rPr>
        <sz val="13"/>
        <rFont val="宋体"/>
        <charset val="134"/>
      </rPr>
      <t>市住房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和城乡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建设局</t>
    </r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</si>
  <si>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毅</t>
    </r>
  </si>
  <si>
    <r>
      <rPr>
        <sz val="13"/>
        <rFont val="宋体"/>
        <charset val="134"/>
      </rPr>
      <t>巴州区市政道路</t>
    </r>
  </si>
  <si>
    <r>
      <rPr>
        <sz val="13"/>
        <rFont val="宋体"/>
        <charset val="134"/>
      </rPr>
      <t>新建回风龙舌坝、西华村及大溪口村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条市政道路共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公里，完善配套基础设施等</t>
    </r>
  </si>
  <si>
    <r>
      <rPr>
        <sz val="13"/>
        <rFont val="宋体"/>
        <charset val="134"/>
      </rPr>
      <t>完成路基基础和路面黑化工程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</si>
  <si>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土储中心</t>
    </r>
  </si>
  <si>
    <r>
      <rPr>
        <sz val="13"/>
        <rFont val="宋体"/>
        <charset val="134"/>
      </rPr>
      <t>詹雯众</t>
    </r>
  </si>
  <si>
    <r>
      <rPr>
        <sz val="13"/>
        <rFont val="宋体"/>
        <charset val="134"/>
      </rPr>
      <t>巴州区主次干道道路整治</t>
    </r>
  </si>
  <si>
    <r>
      <rPr>
        <sz val="13"/>
        <rFont val="宋体"/>
        <charset val="134"/>
      </rPr>
      <t>新改建老观桥、福音堂、新市街、文庙街道路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公里，包括道路整治、路面硬化、黑化及配套附属设施</t>
    </r>
  </si>
  <si>
    <r>
      <rPr>
        <sz val="13"/>
        <rFont val="宋体"/>
        <charset val="134"/>
      </rPr>
      <t>完成道路路基整治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</si>
  <si>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城投公司</t>
    </r>
  </si>
  <si>
    <r>
      <rPr>
        <sz val="13"/>
        <rFont val="宋体"/>
        <charset val="134"/>
      </rPr>
      <t>梁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波</t>
    </r>
  </si>
  <si>
    <r>
      <rPr>
        <sz val="13"/>
        <rFont val="宋体"/>
        <charset val="134"/>
      </rPr>
      <t>城市道路</t>
    </r>
  </si>
  <si>
    <t>2018-2021</t>
  </si>
  <si>
    <r>
      <rPr>
        <sz val="13"/>
        <rFont val="宋体"/>
        <charset val="134"/>
      </rPr>
      <t>长</t>
    </r>
    <r>
      <rPr>
        <sz val="13"/>
        <rFont val="Times New Roman"/>
        <charset val="134"/>
      </rPr>
      <t>11.6</t>
    </r>
    <r>
      <rPr>
        <sz val="13"/>
        <rFont val="宋体"/>
        <charset val="134"/>
      </rPr>
      <t>公里，路宽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－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米，双向四－六车道。包括张家碥至齐家梁道路、义阳山路南段、规划</t>
    </r>
    <r>
      <rPr>
        <sz val="13"/>
        <rFont val="Times New Roman"/>
        <charset val="134"/>
      </rPr>
      <t>44</t>
    </r>
    <r>
      <rPr>
        <sz val="13"/>
        <rFont val="宋体"/>
        <charset val="134"/>
      </rPr>
      <t>路、滨河街（恩阳大桥至首座段）、规划</t>
    </r>
    <r>
      <rPr>
        <sz val="13"/>
        <rFont val="Times New Roman"/>
        <charset val="134"/>
      </rPr>
      <t>58</t>
    </r>
    <r>
      <rPr>
        <sz val="13"/>
        <rFont val="宋体"/>
        <charset val="134"/>
      </rPr>
      <t>路（规划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路至义阳山路段）、规划</t>
    </r>
    <r>
      <rPr>
        <sz val="13"/>
        <rFont val="Times New Roman"/>
        <charset val="134"/>
      </rPr>
      <t>54</t>
    </r>
    <r>
      <rPr>
        <sz val="13"/>
        <rFont val="宋体"/>
        <charset val="134"/>
      </rPr>
      <t>路（规划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路至义阳山路段）、规划</t>
    </r>
    <r>
      <rPr>
        <sz val="13"/>
        <rFont val="Times New Roman"/>
        <charset val="134"/>
      </rPr>
      <t>132</t>
    </r>
    <r>
      <rPr>
        <sz val="13"/>
        <rFont val="宋体"/>
        <charset val="134"/>
      </rPr>
      <t>路道路</t>
    </r>
  </si>
  <si>
    <r>
      <rPr>
        <sz val="13"/>
        <rFont val="宋体"/>
        <charset val="134"/>
      </rPr>
      <t>恩阳区城乡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建设投资有限责任公司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恩阳区市政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工程处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巴中金汇发展有限责任公司</t>
    </r>
  </si>
  <si>
    <r>
      <rPr>
        <sz val="13"/>
        <rFont val="宋体"/>
        <charset val="134"/>
      </rPr>
      <t>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谭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鹏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程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过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</si>
  <si>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</si>
  <si>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3"/>
        <rFont val="宋体"/>
        <charset val="134"/>
      </rPr>
      <t>通江县环城南路</t>
    </r>
  </si>
  <si>
    <r>
      <rPr>
        <sz val="13"/>
        <rFont val="宋体"/>
        <charset val="134"/>
      </rPr>
      <t>改建</t>
    </r>
    <r>
      <rPr>
        <sz val="13"/>
        <rFont val="Times New Roman"/>
        <charset val="134"/>
      </rPr>
      <t>21</t>
    </r>
    <r>
      <rPr>
        <sz val="13"/>
        <rFont val="宋体"/>
        <charset val="134"/>
      </rPr>
      <t>米宽城市道路</t>
    </r>
    <r>
      <rPr>
        <sz val="13"/>
        <rFont val="Times New Roman"/>
        <charset val="134"/>
      </rPr>
      <t>2.4</t>
    </r>
    <r>
      <rPr>
        <sz val="13"/>
        <rFont val="宋体"/>
        <charset val="134"/>
      </rPr>
      <t>公里，建设道路配套工程</t>
    </r>
  </si>
  <si>
    <r>
      <rPr>
        <sz val="13"/>
        <rFont val="宋体"/>
        <charset val="134"/>
      </rPr>
      <t>通江县住建局</t>
    </r>
  </si>
  <si>
    <r>
      <rPr>
        <sz val="13"/>
        <rFont val="宋体"/>
        <charset val="134"/>
      </rPr>
      <t>苟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鹏</t>
    </r>
  </si>
  <si>
    <r>
      <rPr>
        <sz val="13"/>
        <rFont val="宋体"/>
        <charset val="134"/>
      </rPr>
      <t>通江县东方广场大桥</t>
    </r>
  </si>
  <si>
    <r>
      <rPr>
        <sz val="13"/>
        <rFont val="宋体"/>
        <charset val="134"/>
      </rPr>
      <t>长</t>
    </r>
    <r>
      <rPr>
        <sz val="13"/>
        <rFont val="Times New Roman"/>
        <charset val="134"/>
      </rPr>
      <t>145</t>
    </r>
    <r>
      <rPr>
        <sz val="13"/>
        <rFont val="宋体"/>
        <charset val="134"/>
      </rPr>
      <t>米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宽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</si>
  <si>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澌滩大桥</t>
    </r>
  </si>
  <si>
    <t>全长380米，宽13米。主桥为85米+150米+85米连续刚构，双向两车道，设计时速40千米/小时</t>
  </si>
  <si>
    <t>桥梁墩台施工</t>
  </si>
  <si>
    <t>出境公路桥梁</t>
  </si>
  <si>
    <t>建喜神大桥、元滩子大桥、罗家沟大桥3座出境公路桥梁，同步完善配套附属设施</t>
  </si>
  <si>
    <t>完成喜神大桥建设，罗家沟大桥进行桥梁下部结构施工</t>
  </si>
  <si>
    <r>
      <rPr>
        <sz val="13"/>
        <rFont val="宋体"/>
        <charset val="134"/>
      </rPr>
      <t>通河桥至东互通滨河大道</t>
    </r>
  </si>
  <si>
    <r>
      <rPr>
        <sz val="13"/>
        <rFont val="宋体"/>
        <charset val="134"/>
      </rPr>
      <t>二级公路，改建</t>
    </r>
    <r>
      <rPr>
        <sz val="13"/>
        <rFont val="Times New Roman"/>
        <charset val="134"/>
      </rPr>
      <t>4.0</t>
    </r>
    <r>
      <rPr>
        <sz val="13"/>
        <rFont val="宋体"/>
        <charset val="134"/>
      </rPr>
      <t>公里，路基宽</t>
    </r>
    <r>
      <rPr>
        <sz val="13"/>
        <rFont val="Times New Roman"/>
        <charset val="134"/>
      </rPr>
      <t>25.5</t>
    </r>
    <r>
      <rPr>
        <sz val="13"/>
        <rFont val="宋体"/>
        <charset val="134"/>
      </rPr>
      <t>米，沥青混凝土路面</t>
    </r>
  </si>
  <si>
    <r>
      <rPr>
        <b/>
        <sz val="13"/>
        <rFont val="Times New Roman"/>
        <charset val="134"/>
      </rPr>
      <t>6.</t>
    </r>
    <r>
      <rPr>
        <b/>
        <sz val="13"/>
        <rFont val="宋体"/>
        <charset val="134"/>
      </rPr>
      <t>农村道路（</t>
    </r>
    <r>
      <rPr>
        <b/>
        <sz val="13"/>
        <rFont val="Times New Roman"/>
        <charset val="134"/>
      </rPr>
      <t>5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</si>
  <si>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三汇至玉井（恩苍界）公路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</si>
  <si>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15.1</t>
    </r>
    <r>
      <rPr>
        <sz val="13"/>
        <rFont val="宋体"/>
        <charset val="134"/>
      </rPr>
      <t>公里，其中三汇至玉井（恩苍界）</t>
    </r>
    <r>
      <rPr>
        <sz val="13"/>
        <rFont val="Times New Roman"/>
        <charset val="134"/>
      </rPr>
      <t>12.2</t>
    </r>
    <r>
      <rPr>
        <sz val="13"/>
        <rFont val="宋体"/>
        <charset val="134"/>
      </rPr>
      <t>千米，公路二级，路基宽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米；玉井场镇连接线</t>
    </r>
    <r>
      <rPr>
        <sz val="13"/>
        <rFont val="Times New Roman"/>
        <charset val="134"/>
      </rPr>
      <t>2.9</t>
    </r>
    <r>
      <rPr>
        <sz val="13"/>
        <rFont val="宋体"/>
        <charset val="134"/>
      </rPr>
      <t>千米，路基宽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米，沥青砼路面</t>
    </r>
  </si>
  <si>
    <r>
      <rPr>
        <sz val="13"/>
        <rFont val="宋体"/>
        <charset val="134"/>
      </rPr>
      <t>恩阳区公路养护段</t>
    </r>
  </si>
  <si>
    <r>
      <rPr>
        <sz val="13"/>
        <rFont val="宋体"/>
        <charset val="134"/>
      </rPr>
      <t>雒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斌</t>
    </r>
  </si>
  <si>
    <r>
      <rPr>
        <sz val="13"/>
        <rFont val="宋体"/>
        <charset val="134"/>
      </rPr>
      <t>玉山至鼎山（恩巴界）公路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</si>
  <si>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9.6</t>
    </r>
    <r>
      <rPr>
        <sz val="13"/>
        <rFont val="宋体"/>
        <charset val="134"/>
      </rPr>
      <t>公里，公路二级，路基宽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米，沥青砼路面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</si>
  <si>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公里路基及桥梁下部工程</t>
    </r>
  </si>
  <si>
    <r>
      <rPr>
        <sz val="13"/>
        <rFont val="宋体"/>
        <charset val="134"/>
      </rPr>
      <t>恩阳区公路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养护段</t>
    </r>
  </si>
  <si>
    <r>
      <rPr>
        <sz val="13"/>
        <rFont val="宋体"/>
        <charset val="134"/>
      </rPr>
      <t>万安至双胜道路</t>
    </r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</si>
  <si>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16.719</t>
    </r>
    <r>
      <rPr>
        <sz val="13"/>
        <rFont val="宋体"/>
        <charset val="134"/>
      </rPr>
      <t>公里，技术标准三级、四级，路基宽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6.5</t>
    </r>
    <r>
      <rPr>
        <sz val="13"/>
        <rFont val="宋体"/>
        <charset val="134"/>
      </rPr>
      <t>米，沥青砼路面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</si>
  <si>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公里路基及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公里路面</t>
    </r>
  </si>
  <si>
    <r>
      <rPr>
        <sz val="13"/>
        <rFont val="宋体"/>
        <charset val="134"/>
      </rPr>
      <t>界牌至喜神公路</t>
    </r>
  </si>
  <si>
    <r>
      <rPr>
        <sz val="13"/>
        <rFont val="宋体"/>
        <charset val="134"/>
      </rPr>
      <t>四级公路，改扩建</t>
    </r>
    <r>
      <rPr>
        <sz val="13"/>
        <rFont val="Times New Roman"/>
        <charset val="134"/>
      </rPr>
      <t>19.5</t>
    </r>
    <r>
      <rPr>
        <sz val="13"/>
        <rFont val="宋体"/>
        <charset val="134"/>
      </rPr>
      <t>公里，水泥混凝土路面，路基宽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米、路面宽</t>
    </r>
    <r>
      <rPr>
        <sz val="13"/>
        <rFont val="Times New Roman"/>
        <charset val="134"/>
      </rPr>
      <t>6.5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</si>
  <si>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上级无偿
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本级财力</t>
    </r>
  </si>
  <si>
    <r>
      <rPr>
        <sz val="13"/>
        <rFont val="宋体"/>
        <charset val="134"/>
      </rPr>
      <t>平昌畅达交通建设投资有限公司</t>
    </r>
  </si>
  <si>
    <t>得胜至双鹿至驷马扶贫公路</t>
  </si>
  <si>
    <r>
      <rPr>
        <sz val="13"/>
        <rFont val="宋体"/>
        <charset val="134"/>
        <scheme val="minor"/>
      </rPr>
      <t>四级公路，改建</t>
    </r>
    <r>
      <rPr>
        <sz val="13"/>
        <rFont val="宋体"/>
        <charset val="0"/>
        <scheme val="minor"/>
      </rPr>
      <t>22</t>
    </r>
    <r>
      <rPr>
        <sz val="13"/>
        <rFont val="宋体"/>
        <charset val="134"/>
        <scheme val="minor"/>
      </rPr>
      <t>公里，路基宽</t>
    </r>
    <r>
      <rPr>
        <sz val="13"/>
        <rFont val="宋体"/>
        <charset val="0"/>
        <scheme val="minor"/>
      </rPr>
      <t>7.5</t>
    </r>
    <r>
      <rPr>
        <sz val="13"/>
        <rFont val="宋体"/>
        <charset val="134"/>
        <scheme val="minor"/>
      </rPr>
      <t>米，沥青混凝土路面</t>
    </r>
  </si>
  <si>
    <r>
      <rPr>
        <sz val="13"/>
        <rFont val="宋体"/>
        <charset val="134"/>
        <scheme val="minor"/>
      </rPr>
      <t>完成路基工程，路面完成</t>
    </r>
    <r>
      <rPr>
        <sz val="13"/>
        <rFont val="宋体"/>
        <charset val="0"/>
        <scheme val="minor"/>
      </rPr>
      <t>60%</t>
    </r>
  </si>
  <si>
    <r>
      <rPr>
        <b/>
        <sz val="13"/>
        <rFont val="宋体"/>
        <charset val="134"/>
      </rPr>
      <t>（二）水利（</t>
    </r>
    <r>
      <rPr>
        <b/>
        <sz val="13"/>
        <rFont val="Times New Roman"/>
        <charset val="134"/>
      </rPr>
      <t>9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</si>
  <si>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江家口水库</t>
    </r>
  </si>
  <si>
    <r>
      <rPr>
        <sz val="13"/>
        <rFont val="宋体"/>
        <charset val="134"/>
      </rPr>
      <t>总库容</t>
    </r>
    <r>
      <rPr>
        <sz val="13"/>
        <rFont val="Times New Roman"/>
        <charset val="134"/>
      </rPr>
      <t>1.83</t>
    </r>
    <r>
      <rPr>
        <sz val="13"/>
        <rFont val="宋体"/>
        <charset val="134"/>
      </rPr>
      <t>亿立方米，最大坝高</t>
    </r>
    <r>
      <rPr>
        <sz val="13"/>
        <rFont val="Times New Roman"/>
        <charset val="134"/>
      </rPr>
      <t>98</t>
    </r>
    <r>
      <rPr>
        <sz val="13"/>
        <rFont val="宋体"/>
        <charset val="134"/>
      </rPr>
      <t>米，坝顶宽</t>
    </r>
    <r>
      <rPr>
        <sz val="13"/>
        <rFont val="Times New Roman"/>
        <charset val="134"/>
      </rPr>
      <t>10.0</t>
    </r>
    <r>
      <rPr>
        <sz val="13"/>
        <rFont val="宋体"/>
        <charset val="134"/>
      </rPr>
      <t>米，坝顶长</t>
    </r>
    <r>
      <rPr>
        <sz val="13"/>
        <rFont val="Times New Roman"/>
        <charset val="134"/>
      </rPr>
      <t>380</t>
    </r>
    <r>
      <rPr>
        <sz val="13"/>
        <rFont val="宋体"/>
        <charset val="134"/>
      </rPr>
      <t>米，发电装机容量</t>
    </r>
    <r>
      <rPr>
        <sz val="13"/>
        <rFont val="Times New Roman"/>
        <charset val="134"/>
      </rPr>
      <t>23MW</t>
    </r>
    <r>
      <rPr>
        <sz val="13"/>
        <rFont val="宋体"/>
        <charset val="134"/>
      </rPr>
      <t>，防洪为主，兼顾发电的大（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）型水库</t>
    </r>
  </si>
  <si>
    <r>
      <rPr>
        <sz val="13"/>
        <rFont val="宋体"/>
        <charset val="134"/>
      </rPr>
      <t>完成场内交通、施工工厂、仓库、临时房屋等工程建设任务；完成</t>
    </r>
    <r>
      <rPr>
        <sz val="13"/>
        <rFont val="Times New Roman"/>
        <charset val="134"/>
      </rPr>
      <t>443</t>
    </r>
    <r>
      <rPr>
        <sz val="13"/>
        <rFont val="宋体"/>
        <charset val="134"/>
      </rPr>
      <t>米施工支洞的建设任务；完成</t>
    </r>
    <r>
      <rPr>
        <sz val="13"/>
        <rFont val="Times New Roman"/>
        <charset val="134"/>
      </rPr>
      <t>800</t>
    </r>
    <r>
      <rPr>
        <sz val="13"/>
        <rFont val="宋体"/>
        <charset val="134"/>
      </rPr>
      <t>米导流洞石方洞挖；完成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米泄洪放空洞开挖</t>
    </r>
  </si>
  <si>
    <r>
      <rPr>
        <sz val="13"/>
        <rFont val="宋体"/>
        <charset val="134"/>
      </rPr>
      <t>巴中市江家口水库建设管理中心</t>
    </r>
  </si>
  <si>
    <r>
      <rPr>
        <sz val="13"/>
        <rFont val="宋体"/>
        <charset val="134"/>
      </rPr>
      <t>罗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乐</t>
    </r>
  </si>
  <si>
    <r>
      <rPr>
        <sz val="13"/>
        <rFont val="宋体"/>
        <charset val="134"/>
      </rPr>
      <t>巴中市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水利局</t>
    </r>
  </si>
  <si>
    <r>
      <rPr>
        <sz val="13"/>
        <rFont val="宋体"/>
        <charset val="134"/>
      </rPr>
      <t>郑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琼</t>
    </r>
  </si>
  <si>
    <r>
      <rPr>
        <sz val="13"/>
        <rFont val="宋体"/>
        <charset val="134"/>
      </rPr>
      <t>曾口场镇防洪提</t>
    </r>
  </si>
  <si>
    <r>
      <rPr>
        <sz val="13"/>
        <rFont val="宋体"/>
        <charset val="134"/>
      </rPr>
      <t>新建巴河左岸曾口场镇防洪提</t>
    </r>
    <r>
      <rPr>
        <sz val="13"/>
        <rFont val="Times New Roman"/>
        <charset val="134"/>
      </rPr>
      <t>4.7</t>
    </r>
    <r>
      <rPr>
        <sz val="13"/>
        <rFont val="宋体"/>
        <charset val="134"/>
      </rPr>
      <t>公里，综合治理河道</t>
    </r>
    <r>
      <rPr>
        <sz val="13"/>
        <rFont val="Times New Roman"/>
        <charset val="134"/>
      </rPr>
      <t>3.95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</si>
  <si>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新建防洪堤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公里，综合治理河道</t>
    </r>
    <r>
      <rPr>
        <sz val="13"/>
        <rFont val="Times New Roman"/>
        <charset val="134"/>
      </rPr>
      <t>3.95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</si>
  <si>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黄石盘水库</t>
    </r>
  </si>
  <si>
    <r>
      <rPr>
        <sz val="13"/>
        <rFont val="宋体"/>
        <charset val="134"/>
      </rPr>
      <t>大</t>
    </r>
    <r>
      <rPr>
        <sz val="13"/>
        <rFont val="Times New Roman"/>
        <charset val="134"/>
      </rPr>
      <t>(2)</t>
    </r>
    <r>
      <rPr>
        <sz val="13"/>
        <rFont val="宋体"/>
        <charset val="134"/>
      </rPr>
      <t>型，总库容</t>
    </r>
    <r>
      <rPr>
        <sz val="13"/>
        <rFont val="Times New Roman"/>
        <charset val="134"/>
      </rPr>
      <t>1.15</t>
    </r>
    <r>
      <rPr>
        <sz val="13"/>
        <rFont val="宋体"/>
        <charset val="134"/>
      </rPr>
      <t>亿立方米，其中防洪</t>
    </r>
    <r>
      <rPr>
        <sz val="13"/>
        <rFont val="Times New Roman"/>
        <charset val="134"/>
      </rPr>
      <t>0.79</t>
    </r>
    <r>
      <rPr>
        <sz val="13"/>
        <rFont val="宋体"/>
        <charset val="134"/>
      </rPr>
      <t>亿立方米，电站装机容量</t>
    </r>
    <r>
      <rPr>
        <sz val="13"/>
        <rFont val="Times New Roman"/>
        <charset val="134"/>
      </rPr>
      <t>0.7</t>
    </r>
    <r>
      <rPr>
        <sz val="13"/>
        <rFont val="宋体"/>
        <charset val="134"/>
      </rPr>
      <t>万千瓦</t>
    </r>
  </si>
  <si>
    <r>
      <rPr>
        <sz val="13"/>
        <rFont val="宋体"/>
        <charset val="134"/>
      </rPr>
      <t>四川省巴中市黄石盘水库开发有限责任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</si>
  <si>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徐新强</t>
    </r>
  </si>
  <si>
    <r>
      <rPr>
        <sz val="13"/>
        <rFont val="宋体"/>
        <charset val="134"/>
      </rPr>
      <t>红鱼洞水库及灌区工程</t>
    </r>
  </si>
  <si>
    <t>2015-2024</t>
  </si>
  <si>
    <r>
      <rPr>
        <sz val="13"/>
        <rFont val="宋体"/>
        <charset val="134"/>
      </rPr>
      <t>坝高</t>
    </r>
    <r>
      <rPr>
        <sz val="13"/>
        <rFont val="Times New Roman"/>
        <charset val="134"/>
      </rPr>
      <t>104.8</t>
    </r>
    <r>
      <rPr>
        <sz val="13"/>
        <rFont val="宋体"/>
        <charset val="134"/>
      </rPr>
      <t>米，水库主体枢纽溢洪道、取水口、泄洪洞、生态放水管等；灌区工程全长</t>
    </r>
    <r>
      <rPr>
        <sz val="13"/>
        <rFont val="Times New Roman"/>
        <charset val="134"/>
      </rPr>
      <t>156</t>
    </r>
    <r>
      <rPr>
        <sz val="13"/>
        <rFont val="宋体"/>
        <charset val="134"/>
      </rPr>
      <t>千米</t>
    </r>
  </si>
  <si>
    <r>
      <rPr>
        <sz val="13"/>
        <rFont val="宋体"/>
        <charset val="134"/>
      </rPr>
      <t>完成枢纽工程导流洞封堵，鱼类增殖站、电气二次建设等尾期施工；完成灌区工程隧洞掘进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公里及明渠开挖，衬砌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公里</t>
    </r>
  </si>
  <si>
    <t>红鱼洞水库运行保护中心</t>
  </si>
  <si>
    <r>
      <rPr>
        <sz val="13"/>
        <rFont val="宋体"/>
        <charset val="134"/>
      </rPr>
      <t>邱华平</t>
    </r>
  </si>
  <si>
    <r>
      <rPr>
        <sz val="13"/>
        <rFont val="宋体"/>
        <charset val="134"/>
      </rPr>
      <t xml:space="preserve">程 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秋</t>
    </r>
  </si>
  <si>
    <r>
      <rPr>
        <sz val="13"/>
        <rFont val="宋体"/>
        <charset val="134"/>
      </rPr>
      <t>南江县乡镇集中供水工程</t>
    </r>
  </si>
  <si>
    <r>
      <rPr>
        <sz val="13"/>
        <rFont val="宋体"/>
        <charset val="134"/>
      </rPr>
      <t>改扩建东垭等供水站，新建井坝等供水站，铺设管网</t>
    </r>
    <r>
      <rPr>
        <sz val="13"/>
        <rFont val="Times New Roman"/>
        <charset val="134"/>
      </rPr>
      <t>90</t>
    </r>
    <r>
      <rPr>
        <sz val="13"/>
        <rFont val="宋体"/>
        <charset val="134"/>
      </rPr>
      <t>公里，新增日供水能力</t>
    </r>
    <r>
      <rPr>
        <sz val="13"/>
        <rFont val="Times New Roman"/>
        <charset val="134"/>
      </rPr>
      <t>1.42</t>
    </r>
    <r>
      <rPr>
        <sz val="13"/>
        <rFont val="宋体"/>
        <charset val="134"/>
      </rPr>
      <t>万立方米</t>
    </r>
  </si>
  <si>
    <r>
      <rPr>
        <sz val="13"/>
        <rFont val="宋体"/>
        <charset val="134"/>
      </rPr>
      <t>完成熊包梁等</t>
    </r>
    <r>
      <rPr>
        <sz val="13"/>
        <rFont val="Times New Roman"/>
        <charset val="134"/>
      </rPr>
      <t>1.22</t>
    </r>
    <r>
      <rPr>
        <sz val="13"/>
        <rFont val="宋体"/>
        <charset val="134"/>
      </rPr>
      <t>万吨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天水厂主体工程建设，铺设管网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</si>
  <si>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南江碧水源水务有限公司</t>
    </r>
  </si>
  <si>
    <r>
      <rPr>
        <sz val="13"/>
        <rFont val="宋体"/>
        <charset val="134"/>
      </rPr>
      <t>宋庆国</t>
    </r>
  </si>
  <si>
    <r>
      <rPr>
        <sz val="13"/>
        <rFont val="宋体"/>
        <charset val="134"/>
      </rPr>
      <t>程</t>
    </r>
    <r>
      <rPr>
        <sz val="13"/>
        <rFont val="Times New Roman"/>
        <charset val="134"/>
      </rPr>
      <t xml:space="preserve">     </t>
    </r>
    <r>
      <rPr>
        <sz val="13"/>
        <rFont val="宋体"/>
        <charset val="134"/>
      </rPr>
      <t>秋</t>
    </r>
  </si>
  <si>
    <r>
      <rPr>
        <sz val="13"/>
        <rFont val="宋体"/>
        <charset val="134"/>
      </rPr>
      <t>正直河道综合治理</t>
    </r>
  </si>
  <si>
    <r>
      <rPr>
        <sz val="13"/>
        <rFont val="宋体"/>
        <charset val="134"/>
      </rPr>
      <t>新建防洪堤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米、泵站、排水涵管</t>
    </r>
    <r>
      <rPr>
        <sz val="13"/>
        <rFont val="Times New Roman"/>
        <charset val="134"/>
      </rPr>
      <t>700</t>
    </r>
    <r>
      <rPr>
        <sz val="13"/>
        <rFont val="宋体"/>
        <charset val="134"/>
      </rPr>
      <t>米及大型弃土场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个，滑坡治理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处，安装安全监测线路，改建高压线路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千米等</t>
    </r>
  </si>
  <si>
    <r>
      <rPr>
        <sz val="13"/>
        <rFont val="宋体"/>
        <charset val="134"/>
      </rPr>
      <t>南江县正直镇人民政府</t>
    </r>
  </si>
  <si>
    <r>
      <rPr>
        <sz val="13"/>
        <rFont val="宋体"/>
        <charset val="134"/>
      </rPr>
      <t>吴东平</t>
    </r>
  </si>
  <si>
    <r>
      <rPr>
        <sz val="13"/>
        <rFont val="宋体"/>
        <charset val="134"/>
      </rPr>
      <t>方田坝水厂</t>
    </r>
  </si>
  <si>
    <r>
      <rPr>
        <sz val="13"/>
        <rFont val="宋体"/>
        <charset val="134"/>
      </rPr>
      <t>日处理能力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万吨净水厂及取水泵站一座，输配水管网</t>
    </r>
    <r>
      <rPr>
        <sz val="13"/>
        <rFont val="Times New Roman"/>
        <charset val="134"/>
      </rPr>
      <t>11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</si>
  <si>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通江县圣泉水务有限公司</t>
    </r>
  </si>
  <si>
    <r>
      <rPr>
        <sz val="13"/>
        <rFont val="宋体"/>
        <charset val="134"/>
      </rPr>
      <t>张界平</t>
    </r>
  </si>
  <si>
    <r>
      <rPr>
        <sz val="13"/>
        <rFont val="宋体"/>
        <charset val="134"/>
      </rPr>
      <t>湾潭河水库</t>
    </r>
  </si>
  <si>
    <t>2015-2022</t>
  </si>
  <si>
    <r>
      <rPr>
        <sz val="13"/>
        <rFont val="宋体"/>
        <charset val="134"/>
      </rPr>
      <t>坝高</t>
    </r>
    <r>
      <rPr>
        <sz val="13"/>
        <rFont val="Times New Roman"/>
        <charset val="134"/>
      </rPr>
      <t>89</t>
    </r>
    <r>
      <rPr>
        <sz val="13"/>
        <rFont val="宋体"/>
        <charset val="134"/>
      </rPr>
      <t>米，总库容</t>
    </r>
    <r>
      <rPr>
        <sz val="13"/>
        <rFont val="Times New Roman"/>
        <charset val="134"/>
      </rPr>
      <t>1188</t>
    </r>
    <r>
      <rPr>
        <sz val="13"/>
        <rFont val="宋体"/>
        <charset val="134"/>
      </rPr>
      <t>万立方米，渠道</t>
    </r>
    <r>
      <rPr>
        <sz val="13"/>
        <rFont val="Times New Roman"/>
        <charset val="134"/>
      </rPr>
      <t>50.7</t>
    </r>
    <r>
      <rPr>
        <sz val="13"/>
        <rFont val="宋体"/>
        <charset val="134"/>
      </rPr>
      <t>公里，灌面</t>
    </r>
    <r>
      <rPr>
        <sz val="13"/>
        <rFont val="Times New Roman"/>
        <charset val="134"/>
      </rPr>
      <t>7.1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</si>
  <si>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完成渠道隧洞开挖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</si>
  <si>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巴中市湾潭河水库建设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管理局</t>
    </r>
  </si>
  <si>
    <r>
      <rPr>
        <sz val="13"/>
        <rFont val="宋体"/>
        <charset val="134"/>
      </rPr>
      <t>米心田</t>
    </r>
  </si>
  <si>
    <r>
      <rPr>
        <sz val="13"/>
        <rFont val="宋体"/>
        <charset val="134"/>
      </rPr>
      <t>仓库湾水库</t>
    </r>
  </si>
  <si>
    <r>
      <rPr>
        <sz val="13"/>
        <rFont val="宋体"/>
        <charset val="134"/>
      </rPr>
      <t>总库容为</t>
    </r>
    <r>
      <rPr>
        <sz val="13"/>
        <rFont val="Times New Roman"/>
        <charset val="134"/>
      </rPr>
      <t>61</t>
    </r>
    <r>
      <rPr>
        <sz val="13"/>
        <rFont val="宋体"/>
        <charset val="134"/>
      </rPr>
      <t>万立方米的水库，坝高</t>
    </r>
    <r>
      <rPr>
        <sz val="13"/>
        <rFont val="Times New Roman"/>
        <charset val="134"/>
      </rPr>
      <t>37.3</t>
    </r>
    <r>
      <rPr>
        <sz val="13"/>
        <rFont val="宋体"/>
        <charset val="134"/>
      </rPr>
      <t>米</t>
    </r>
  </si>
  <si>
    <r>
      <rPr>
        <b/>
        <sz val="13"/>
        <rFont val="宋体"/>
        <charset val="134"/>
      </rPr>
      <t>（三）城乡建设（</t>
    </r>
    <r>
      <rPr>
        <b/>
        <sz val="13"/>
        <rFont val="Times New Roman"/>
        <charset val="134"/>
      </rPr>
      <t>10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</si>
  <si>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三江晏阳初故里旅游景区基础设施</t>
    </r>
  </si>
  <si>
    <r>
      <rPr>
        <sz val="13"/>
        <rFont val="宋体"/>
        <charset val="134"/>
      </rPr>
      <t>新建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条道路：自行车骑游道</t>
    </r>
    <r>
      <rPr>
        <sz val="13"/>
        <rFont val="Times New Roman"/>
        <charset val="134"/>
      </rPr>
      <t>17</t>
    </r>
    <r>
      <rPr>
        <sz val="13"/>
        <rFont val="宋体"/>
        <charset val="134"/>
      </rPr>
      <t>公里；机动车行道长</t>
    </r>
    <r>
      <rPr>
        <sz val="13"/>
        <rFont val="Times New Roman"/>
        <charset val="134"/>
      </rPr>
      <t>16.7</t>
    </r>
    <r>
      <rPr>
        <sz val="13"/>
        <rFont val="宋体"/>
        <charset val="134"/>
      </rPr>
      <t>公里；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座桥梁：机动车行桥</t>
    </r>
    <r>
      <rPr>
        <sz val="13"/>
        <rFont val="Times New Roman"/>
        <charset val="134"/>
      </rPr>
      <t>0.61</t>
    </r>
    <r>
      <rPr>
        <sz val="13"/>
        <rFont val="宋体"/>
        <charset val="134"/>
      </rPr>
      <t>公里；人行桥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</si>
  <si>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进行自行车骑游道、机动车道道路路基改扩建、桥梁主体建设</t>
    </r>
  </si>
  <si>
    <r>
      <rPr>
        <sz val="13"/>
        <rFont val="宋体"/>
        <charset val="134"/>
      </rPr>
      <t>巴州区城市综合开发</t>
    </r>
  </si>
  <si>
    <r>
      <rPr>
        <sz val="13"/>
        <rFont val="宋体"/>
        <charset val="134"/>
      </rPr>
      <t>新建半山逸城二期</t>
    </r>
    <r>
      <rPr>
        <sz val="13"/>
        <rFont val="Times New Roman"/>
        <charset val="134"/>
      </rPr>
      <t>38</t>
    </r>
    <r>
      <rPr>
        <sz val="13"/>
        <rFont val="宋体"/>
        <charset val="134"/>
      </rPr>
      <t>万平方米、优筑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天誉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万平方米、融泽府</t>
    </r>
    <r>
      <rPr>
        <sz val="13"/>
        <rFont val="Times New Roman"/>
        <charset val="134"/>
      </rPr>
      <t>4.5</t>
    </r>
    <r>
      <rPr>
        <sz val="13"/>
        <rFont val="宋体"/>
        <charset val="134"/>
      </rPr>
      <t>万平方米、江南尚城二期</t>
    </r>
    <r>
      <rPr>
        <sz val="13"/>
        <rFont val="Times New Roman"/>
        <charset val="134"/>
      </rPr>
      <t>36</t>
    </r>
    <r>
      <rPr>
        <sz val="13"/>
        <rFont val="宋体"/>
        <charset val="134"/>
      </rPr>
      <t>万平方米、泽尧一品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万平方米、英伦庄园</t>
    </r>
    <r>
      <rPr>
        <sz val="13"/>
        <rFont val="Times New Roman"/>
        <charset val="134"/>
      </rPr>
      <t>31</t>
    </r>
    <r>
      <rPr>
        <sz val="13"/>
        <rFont val="宋体"/>
        <charset val="134"/>
      </rPr>
      <t>万平方米、优筑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印江州</t>
    </r>
    <r>
      <rPr>
        <sz val="13"/>
        <rFont val="Times New Roman"/>
        <charset val="134"/>
      </rPr>
      <t>59</t>
    </r>
    <r>
      <rPr>
        <sz val="13"/>
        <rFont val="宋体"/>
        <charset val="134"/>
      </rPr>
      <t>万平方米、阳光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滨江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万平方米、凤凰国际城</t>
    </r>
    <r>
      <rPr>
        <sz val="13"/>
        <rFont val="Times New Roman"/>
        <charset val="134"/>
      </rPr>
      <t>19.5</t>
    </r>
    <r>
      <rPr>
        <sz val="13"/>
        <rFont val="宋体"/>
        <charset val="134"/>
      </rPr>
      <t>万平方米、华兴</t>
    </r>
    <r>
      <rPr>
        <sz val="13"/>
        <rFont val="Times New Roman"/>
        <charset val="134"/>
      </rPr>
      <t>•</t>
    </r>
    <r>
      <rPr>
        <sz val="13"/>
        <rFont val="宋体"/>
        <charset val="134"/>
      </rPr>
      <t>丽阳名居</t>
    </r>
    <r>
      <rPr>
        <sz val="13"/>
        <rFont val="Times New Roman"/>
        <charset val="134"/>
      </rPr>
      <t>12.5</t>
    </r>
    <r>
      <rPr>
        <sz val="13"/>
        <rFont val="宋体"/>
        <charset val="134"/>
      </rPr>
      <t>万平方米商业综合体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配套附属设施</t>
    </r>
  </si>
  <si>
    <r>
      <rPr>
        <sz val="13"/>
        <rFont val="宋体"/>
        <charset val="134"/>
      </rPr>
      <t>半山逸城二期、优筑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天誉、融泽府、江南尚城二期、泽尧一品、优筑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印江州、阳光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滨江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号、华兴</t>
    </r>
    <r>
      <rPr>
        <sz val="13"/>
        <rFont val="Times New Roman"/>
        <charset val="134"/>
      </rPr>
      <t>•</t>
    </r>
    <r>
      <rPr>
        <sz val="13"/>
        <rFont val="宋体"/>
        <charset val="134"/>
      </rPr>
      <t>丽阳名居主体修建；凤凰国际城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4#</t>
    </r>
    <r>
      <rPr>
        <sz val="13"/>
        <rFont val="宋体"/>
        <charset val="134"/>
      </rPr>
      <t>楼完工，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13#</t>
    </r>
    <r>
      <rPr>
        <sz val="13"/>
        <rFont val="宋体"/>
        <charset val="134"/>
      </rPr>
      <t>还房主体建设</t>
    </r>
  </si>
  <si>
    <r>
      <rPr>
        <sz val="13"/>
        <rFont val="宋体"/>
        <charset val="134"/>
      </rPr>
      <t>巴中兴合投资管理有限公司、巴中华兴房地产开发有限公司、巴中市江南房产有限公司等</t>
    </r>
  </si>
  <si>
    <r>
      <rPr>
        <sz val="13"/>
        <rFont val="宋体"/>
        <charset val="134"/>
      </rPr>
      <t>张翰铎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尹保国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辛荣猛</t>
    </r>
  </si>
  <si>
    <r>
      <rPr>
        <sz val="13"/>
        <rFont val="宋体"/>
        <charset val="134"/>
      </rPr>
      <t>回风公交综合站综合楼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</si>
  <si>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83868</t>
    </r>
    <r>
      <rPr>
        <sz val="13"/>
        <rFont val="宋体"/>
        <charset val="134"/>
      </rPr>
      <t>平方米，可容纳总机动车停车</t>
    </r>
    <r>
      <rPr>
        <sz val="13"/>
        <rFont val="Times New Roman"/>
        <charset val="134"/>
      </rPr>
      <t>627</t>
    </r>
    <r>
      <rPr>
        <sz val="13"/>
        <rFont val="宋体"/>
        <charset val="134"/>
      </rPr>
      <t>辆，配套建设附属基础设施</t>
    </r>
  </si>
  <si>
    <r>
      <rPr>
        <sz val="13"/>
        <rFont val="宋体"/>
        <charset val="134"/>
      </rPr>
      <t>巴中市巴山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公共交通有限公司</t>
    </r>
  </si>
  <si>
    <r>
      <rPr>
        <sz val="13"/>
        <rFont val="宋体"/>
        <charset val="134"/>
      </rPr>
      <t>陈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敏</t>
    </r>
  </si>
  <si>
    <r>
      <rPr>
        <sz val="13"/>
        <rFont val="宋体"/>
        <charset val="134"/>
      </rPr>
      <t>恩阳城区堤防景观绿化工程（二期）</t>
    </r>
  </si>
  <si>
    <r>
      <rPr>
        <sz val="13"/>
        <rFont val="宋体"/>
        <charset val="134"/>
      </rPr>
      <t>新建景观长廊、吊脚楼、驿站、古韵楼、樱花谷、百米长廊等</t>
    </r>
  </si>
  <si>
    <r>
      <rPr>
        <sz val="13"/>
        <rFont val="宋体"/>
        <charset val="134"/>
      </rPr>
      <t>恩阳区河库管理中心</t>
    </r>
  </si>
  <si>
    <r>
      <rPr>
        <sz val="13"/>
        <rFont val="宋体"/>
        <charset val="134"/>
      </rPr>
      <t>向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云</t>
    </r>
  </si>
  <si>
    <r>
      <rPr>
        <sz val="13"/>
        <rFont val="宋体"/>
        <charset val="134"/>
      </rPr>
      <t>国盛首府</t>
    </r>
  </si>
  <si>
    <r>
      <rPr>
        <sz val="13"/>
        <rFont val="宋体"/>
        <charset val="134"/>
      </rPr>
      <t>建</t>
    </r>
    <r>
      <rPr>
        <sz val="13"/>
        <rFont val="Times New Roman"/>
        <charset val="134"/>
      </rPr>
      <t>47.4</t>
    </r>
    <r>
      <rPr>
        <sz val="13"/>
        <rFont val="宋体"/>
        <charset val="134"/>
      </rPr>
      <t>万平方米的商住开发及配套设施建设</t>
    </r>
  </si>
  <si>
    <r>
      <rPr>
        <sz val="13"/>
        <rFont val="宋体"/>
        <charset val="134"/>
      </rPr>
      <t>一期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栋商住楼主体封顶</t>
    </r>
  </si>
  <si>
    <r>
      <rPr>
        <sz val="13"/>
        <rFont val="宋体"/>
        <charset val="134"/>
      </rPr>
      <t>国盛基业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巴中公司</t>
    </r>
  </si>
  <si>
    <r>
      <rPr>
        <sz val="13"/>
        <rFont val="宋体"/>
        <charset val="134"/>
      </rPr>
      <t>刘国能</t>
    </r>
  </si>
  <si>
    <r>
      <rPr>
        <sz val="13"/>
        <rFont val="宋体"/>
        <charset val="134"/>
      </rPr>
      <t>泰诚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中央公园</t>
    </r>
  </si>
  <si>
    <r>
      <rPr>
        <sz val="13"/>
        <rFont val="宋体"/>
        <charset val="134"/>
      </rPr>
      <t>建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万平方米的酒店及</t>
    </r>
    <r>
      <rPr>
        <sz val="13"/>
        <rFont val="Times New Roman"/>
        <charset val="134"/>
      </rPr>
      <t>19</t>
    </r>
    <r>
      <rPr>
        <sz val="13"/>
        <rFont val="宋体"/>
        <charset val="134"/>
      </rPr>
      <t>万平方米产业配套设施</t>
    </r>
  </si>
  <si>
    <r>
      <rPr>
        <sz val="13"/>
        <rFont val="Times New Roman"/>
        <charset val="134"/>
      </rPr>
      <t>4</t>
    </r>
    <r>
      <rPr>
        <sz val="13"/>
        <rFont val="宋体"/>
        <charset val="134"/>
      </rPr>
      <t>栋商住楼主体完工</t>
    </r>
  </si>
  <si>
    <r>
      <rPr>
        <sz val="13"/>
        <rFont val="宋体"/>
        <charset val="134"/>
      </rPr>
      <t>巴中市泰恒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实业有限责任公司</t>
    </r>
  </si>
  <si>
    <r>
      <rPr>
        <sz val="13"/>
        <rFont val="宋体"/>
        <charset val="134"/>
      </rPr>
      <t>泰诚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领誉</t>
    </r>
  </si>
  <si>
    <r>
      <rPr>
        <sz val="13"/>
        <rFont val="宋体"/>
        <charset val="134"/>
      </rPr>
      <t>建筑面积约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万平方米，建设临街商业及</t>
    </r>
    <r>
      <rPr>
        <sz val="13"/>
        <rFont val="Times New Roman"/>
        <charset val="134"/>
      </rPr>
      <t>198</t>
    </r>
    <r>
      <rPr>
        <sz val="13"/>
        <rFont val="宋体"/>
        <charset val="134"/>
      </rPr>
      <t>米超高层地标建筑</t>
    </r>
  </si>
  <si>
    <r>
      <rPr>
        <sz val="13"/>
        <rFont val="宋体"/>
        <charset val="134"/>
      </rPr>
      <t>除超高层外，其余群楼主体完工</t>
    </r>
  </si>
  <si>
    <r>
      <rPr>
        <sz val="13"/>
        <rFont val="宋体"/>
        <charset val="134"/>
      </rPr>
      <t>巴中市泰诚房地产开发有限公司</t>
    </r>
  </si>
  <si>
    <r>
      <rPr>
        <sz val="13"/>
        <rFont val="宋体"/>
        <charset val="134"/>
      </rPr>
      <t>乐湾悦府三期</t>
    </r>
  </si>
  <si>
    <r>
      <rPr>
        <sz val="13"/>
        <rFont val="宋体"/>
        <charset val="134"/>
      </rPr>
      <t>新建商住楼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万平方米，地下室</t>
    </r>
    <r>
      <rPr>
        <sz val="13"/>
        <rFont val="Times New Roman"/>
        <charset val="134"/>
      </rPr>
      <t>1.29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</si>
  <si>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全部主体完工</t>
    </r>
  </si>
  <si>
    <r>
      <rPr>
        <sz val="13"/>
        <rFont val="宋体"/>
        <charset val="134"/>
      </rPr>
      <t>四川巴中宏德置业有限公司</t>
    </r>
  </si>
  <si>
    <r>
      <rPr>
        <sz val="13"/>
        <rFont val="宋体"/>
        <charset val="134"/>
      </rPr>
      <t>刘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松</t>
    </r>
  </si>
  <si>
    <r>
      <rPr>
        <sz val="13"/>
        <rFont val="宋体"/>
        <charset val="134"/>
      </rPr>
      <t>北环线新能源汽车充电站（桩）及停车场建设</t>
    </r>
  </si>
  <si>
    <r>
      <rPr>
        <sz val="13"/>
        <rFont val="宋体"/>
        <charset val="134"/>
      </rPr>
      <t>建设新能源汽车充电站（桩）及停车场、汽车综合性能检测站、服务站房、修车厂、加油加气站大（中）型货运停车服务区、汽车维修区及充电服务区、加油加气站</t>
    </r>
  </si>
  <si>
    <r>
      <rPr>
        <sz val="13"/>
        <rFont val="宋体"/>
        <charset val="134"/>
      </rPr>
      <t>停车场建成，充电桩安装完成</t>
    </r>
    <r>
      <rPr>
        <sz val="13"/>
        <rFont val="Times New Roman"/>
        <charset val="134"/>
      </rPr>
      <t>50%</t>
    </r>
  </si>
  <si>
    <r>
      <rPr>
        <sz val="13"/>
        <rFont val="宋体"/>
        <charset val="134"/>
      </rPr>
      <t>巴中市交投运业有限公司</t>
    </r>
  </si>
  <si>
    <r>
      <rPr>
        <sz val="13"/>
        <rFont val="宋体"/>
        <charset val="134"/>
      </rPr>
      <t>马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林</t>
    </r>
  </si>
  <si>
    <r>
      <rPr>
        <sz val="13"/>
        <rFont val="宋体"/>
        <charset val="134"/>
      </rPr>
      <t>置信府三期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</si>
  <si>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万平方米，开发建设居住及配套商业</t>
    </r>
  </si>
  <si>
    <r>
      <rPr>
        <sz val="13"/>
        <rFont val="宋体"/>
        <charset val="134"/>
      </rPr>
      <t>主体封顶</t>
    </r>
  </si>
  <si>
    <r>
      <rPr>
        <sz val="13"/>
        <rFont val="宋体"/>
        <charset val="134"/>
      </rPr>
      <t>唐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恒</t>
    </r>
  </si>
  <si>
    <r>
      <rPr>
        <b/>
        <sz val="13"/>
        <rFont val="宋体"/>
        <charset val="134"/>
      </rPr>
      <t>（四）园区建设（</t>
    </r>
    <r>
      <rPr>
        <b/>
        <sz val="13"/>
        <rFont val="Times New Roman"/>
        <charset val="134"/>
      </rPr>
      <t>3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</si>
  <si>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巴中临港产业园</t>
    </r>
  </si>
  <si>
    <r>
      <rPr>
        <sz val="13"/>
        <rFont val="宋体"/>
        <charset val="134"/>
      </rPr>
      <t>建标准化厂房、物流中转站场、创业孵化园、综合服务中心、停车场、污水处理厂及配套市政道路、管网、交安、绿化、亮化等</t>
    </r>
  </si>
  <si>
    <r>
      <rPr>
        <sz val="13"/>
        <rFont val="宋体"/>
        <charset val="134"/>
      </rPr>
      <t>完成一期标准化厂房、建设停车场</t>
    </r>
    <r>
      <rPr>
        <sz val="13"/>
        <rFont val="Times New Roman"/>
        <charset val="134"/>
      </rPr>
      <t>9000</t>
    </r>
    <r>
      <rPr>
        <sz val="13"/>
        <rFont val="宋体"/>
        <charset val="134"/>
      </rPr>
      <t>平方米、道路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千米及配套绿化、管网</t>
    </r>
  </si>
  <si>
    <t>巴中文化旅游融合示范产业园</t>
  </si>
  <si>
    <t>打造巴文化形象展示的文化创意产业园区、文旅融合的示范区，开发文化创意产业、特色餐饮、特色民宿、特色街区等业态，形成集吃、住、游、购、娱于一体的文旅业态</t>
  </si>
  <si>
    <t>完成恩阳特产馆、非遗传习基地业态植入，引进主力及知名商家4家，地方特色品牌6家入驻园区</t>
  </si>
  <si>
    <t>黄  菠</t>
  </si>
  <si>
    <r>
      <rPr>
        <sz val="13"/>
        <rFont val="宋体"/>
        <charset val="134"/>
      </rPr>
      <t>柳林食品工业园基础设施二期</t>
    </r>
  </si>
  <si>
    <r>
      <t>建宽</t>
    </r>
    <r>
      <rPr>
        <sz val="13"/>
        <rFont val="Times New Roman"/>
        <charset val="134"/>
      </rPr>
      <t>12-30</t>
    </r>
    <r>
      <rPr>
        <sz val="13"/>
        <rFont val="宋体"/>
        <charset val="134"/>
      </rPr>
      <t>米园区内道路</t>
    </r>
    <r>
      <rPr>
        <sz val="13"/>
        <rFont val="Times New Roman"/>
        <charset val="134"/>
      </rPr>
      <t>1785</t>
    </r>
    <r>
      <rPr>
        <sz val="13"/>
        <rFont val="宋体"/>
        <charset val="134"/>
      </rPr>
      <t>米，沥青混凝土路面，配套雨、污管网、交安、绿化、亮化等附属工程</t>
    </r>
  </si>
  <si>
    <r>
      <rPr>
        <b/>
        <sz val="13"/>
        <rFont val="宋体"/>
        <charset val="134"/>
      </rPr>
      <t>（五）国土（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</si>
  <si>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恩阳区城乡建设用地增减挂钩试点（续建）</t>
    </r>
  </si>
  <si>
    <r>
      <rPr>
        <sz val="13"/>
        <rFont val="宋体"/>
        <charset val="134"/>
      </rPr>
      <t>挂钩周转指标</t>
    </r>
    <r>
      <rPr>
        <sz val="13"/>
        <rFont val="Times New Roman"/>
        <charset val="134"/>
      </rPr>
      <t>3182</t>
    </r>
    <r>
      <rPr>
        <sz val="13"/>
        <rFont val="宋体"/>
        <charset val="134"/>
      </rPr>
      <t>亩、建新户数</t>
    </r>
    <r>
      <rPr>
        <sz val="13"/>
        <rFont val="Times New Roman"/>
        <charset val="134"/>
      </rPr>
      <t>3050</t>
    </r>
    <r>
      <rPr>
        <sz val="13"/>
        <rFont val="宋体"/>
        <charset val="134"/>
      </rPr>
      <t>户</t>
    </r>
  </si>
  <si>
    <r>
      <rPr>
        <b/>
        <sz val="13"/>
        <rFont val="宋体"/>
        <charset val="134"/>
      </rPr>
      <t>二、产业发展（</t>
    </r>
    <r>
      <rPr>
        <b/>
        <sz val="13"/>
        <rFont val="Times New Roman"/>
        <charset val="134"/>
      </rPr>
      <t>57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</si>
  <si>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（一）农业（</t>
    </r>
    <r>
      <rPr>
        <b/>
        <sz val="13"/>
        <rFont val="Times New Roman"/>
        <charset val="134"/>
      </rPr>
      <t>11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</si>
  <si>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巴州区道地药材现代农业产业园</t>
    </r>
  </si>
  <si>
    <r>
      <rPr>
        <sz val="13"/>
        <rFont val="宋体"/>
        <charset val="134"/>
      </rPr>
      <t>在清江、大和、平梁等乡镇建道地巴药种植示范园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巴药展示大棚、育苗基地、标准化种植基地</t>
    </r>
    <r>
      <rPr>
        <sz val="13"/>
        <rFont val="Times New Roman"/>
        <charset val="134"/>
      </rPr>
      <t>30000</t>
    </r>
    <r>
      <rPr>
        <sz val="13"/>
        <rFont val="宋体"/>
        <charset val="134"/>
      </rPr>
      <t>亩；建标准化中药材加工厂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平方米；建中药材产品初加工厂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个；建宽</t>
    </r>
    <r>
      <rPr>
        <sz val="13"/>
        <rFont val="Times New Roman"/>
        <charset val="134"/>
      </rPr>
      <t>5.5</t>
    </r>
    <r>
      <rPr>
        <sz val="13"/>
        <rFont val="宋体"/>
        <charset val="134"/>
      </rPr>
      <t>米沥青砼路面旅游道路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公里、产业道路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公里；整治病险水库、山坪塘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座，完善配套基础设施</t>
    </r>
  </si>
  <si>
    <r>
      <rPr>
        <sz val="13"/>
        <rFont val="宋体"/>
        <charset val="134"/>
      </rPr>
      <t>在清江、大和、平梁等地建道地巴药种植示范园巴药展示大棚、育苗基地、标准化种植基地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亩；建标准化中药材加工厂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平方米；建中药材产品初加工厂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个；建产业道路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公里；整治病险水库、山坪塘整治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</t>
    </r>
  </si>
  <si>
    <r>
      <rPr>
        <sz val="13"/>
        <rFont val="宋体"/>
        <charset val="134"/>
      </rPr>
      <t>巴州区中医药发展促进中心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巴中秦岭药业有限公司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</si>
  <si>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彬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吴玉峰</t>
    </r>
  </si>
  <si>
    <r>
      <rPr>
        <sz val="13"/>
        <rFont val="宋体"/>
        <charset val="134"/>
      </rPr>
      <t>北部山区三产融合示范园</t>
    </r>
  </si>
  <si>
    <r>
      <rPr>
        <sz val="13"/>
        <rFont val="宋体"/>
        <charset val="134"/>
      </rPr>
      <t>在天马山、枣林等地种植茶叶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亩，配套种植水果、药材；并建骑步游道、产业道、茶叶加工厂、茶旅体验中心及巴山民宿等</t>
    </r>
  </si>
  <si>
    <r>
      <rPr>
        <sz val="13"/>
        <rFont val="宋体"/>
        <charset val="134"/>
      </rPr>
      <t>对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亩茶叶园进行田间管护，建设茶叶加工厂及配套设施等约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平方米，建成骑步游道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</si>
  <si>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巴中秦川旅游开发有限责任公司</t>
    </r>
  </si>
  <si>
    <r>
      <rPr>
        <sz val="13"/>
        <rFont val="宋体"/>
        <charset val="134"/>
      </rPr>
      <t>张理斌</t>
    </r>
  </si>
  <si>
    <r>
      <rPr>
        <sz val="13"/>
        <rFont val="宋体"/>
        <charset val="134"/>
      </rPr>
      <t>晶茂智慧现代农业养殖基地</t>
    </r>
  </si>
  <si>
    <r>
      <rPr>
        <sz val="13"/>
        <rFont val="宋体"/>
        <charset val="134"/>
      </rPr>
      <t>新建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栋</t>
    </r>
    <r>
      <rPr>
        <sz val="13"/>
        <rFont val="Times New Roman"/>
        <charset val="134"/>
      </rPr>
      <t>50000</t>
    </r>
    <r>
      <rPr>
        <sz val="13"/>
        <rFont val="宋体"/>
        <charset val="134"/>
      </rPr>
      <t>平米可容纳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万只蛋鸡、蛋鸭的大型现代农业自动化养殖基地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座，并配套建设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平方米职工办公用房、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平方米生活用房及</t>
    </r>
    <r>
      <rPr>
        <sz val="13"/>
        <rFont val="Times New Roman"/>
        <charset val="134"/>
      </rPr>
      <t>1600</t>
    </r>
    <r>
      <rPr>
        <sz val="13"/>
        <rFont val="宋体"/>
        <charset val="134"/>
      </rPr>
      <t>平方米有机肥加工厂和排污设施设备，购置加工机械设备和搭建电商网络销售平台</t>
    </r>
  </si>
  <si>
    <r>
      <rPr>
        <sz val="13"/>
        <rFont val="宋体"/>
        <charset val="134"/>
      </rPr>
      <t>新建养殖厂房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栋，养殖蛋鸡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万只；完成职工办公用房、污水处理厂、饲料贮存室建设</t>
    </r>
  </si>
  <si>
    <r>
      <rPr>
        <sz val="13"/>
        <rFont val="宋体"/>
        <charset val="134"/>
      </rPr>
      <t>巴中市鹿玺农业科技发展有限公司</t>
    </r>
  </si>
  <si>
    <r>
      <rPr>
        <sz val="13"/>
        <rFont val="宋体"/>
        <charset val="134"/>
      </rPr>
      <t>张国清</t>
    </r>
  </si>
  <si>
    <t>恩阳区生猪全产业链</t>
  </si>
  <si>
    <t>一期主要建设：2.5万头种猪、年出栏50万头生猪养殖场、年200万头生猪屠宰、年产25万吨饲料加工、年产10万吨有机肥、配套污水处理。二期主要建设：2.5万头种猪场、年出栏50万头生猪养殖场，年产6万吨肉制品加工、2万吨冷库仓储、日运输量2400吨物流、年产25万吨饲料加工、年产10万吨有机肥生产线</t>
  </si>
  <si>
    <t>农业项目：玉女、蹇家坪两个种猪项目建成投运，开工建设2个养殖场；工业项目：饲料厂主体工程完工，屠宰肉制品加工厂进场施工建设</t>
  </si>
  <si>
    <t>巴中五仓宝润农牧有限公司</t>
  </si>
  <si>
    <t>张  颖</t>
  </si>
  <si>
    <t>恩阳区生态水产养殖</t>
  </si>
  <si>
    <t>培育特色水产苗种繁育基地4个，建精养塘“零排放”圈养试验示范基地、建园区生产道路20千米、蓄水池25个、标准化繁育池1000亩，建育苗车间8000平米，建亲本培育池1000亩、大棚越冬池200亩等配套设施，示范繁育（养殖）红螯螯虾、克氏原螯虾、大口黑鲈等品种</t>
  </si>
  <si>
    <t>培育特色水产苗种繁育基地3个，建园区生产道路20千米、蓄水池15个、标准化繁育池500亩，建成工厂化育苗车间4000平方米、亲本培育池600亩、大棚越冬池200亩及配套设施，新植中药材220亩</t>
  </si>
  <si>
    <t>红亮小龙虾苗种繁育中心、蜀渔家庭农场、川台缘农业有限公司、柳林辉腾等</t>
  </si>
  <si>
    <t>何习文、何大江、蔡政谕等</t>
  </si>
  <si>
    <r>
      <rPr>
        <sz val="13"/>
        <rFont val="宋体"/>
        <charset val="134"/>
      </rPr>
      <t>恩阳芦笋产业融合示范园</t>
    </r>
  </si>
  <si>
    <r>
      <rPr>
        <sz val="13"/>
        <rFont val="宋体"/>
        <charset val="134"/>
      </rPr>
      <t>流转及整理土地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万亩，建育苗基地</t>
    </r>
    <r>
      <rPr>
        <sz val="13"/>
        <rFont val="Times New Roman"/>
        <charset val="134"/>
      </rPr>
      <t>0.03</t>
    </r>
    <r>
      <rPr>
        <sz val="13"/>
        <rFont val="宋体"/>
        <charset val="134"/>
      </rPr>
      <t>万亩、芦笋大棚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亩。修建芦笋冷藏保鲜库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座，建芦笋精深加工厂；建乡村芦笋休闲体验农庄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处；配套建设芦笋检测中心、研发中心、集散中心、芦笋文化中心等基础设施</t>
    </r>
  </si>
  <si>
    <r>
      <rPr>
        <sz val="13"/>
        <rFont val="宋体"/>
        <charset val="134"/>
      </rPr>
      <t>流转及整理土地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亩，建成育苗基地</t>
    </r>
    <r>
      <rPr>
        <sz val="13"/>
        <rFont val="Times New Roman"/>
        <charset val="134"/>
      </rPr>
      <t>0.01</t>
    </r>
    <r>
      <rPr>
        <sz val="13"/>
        <rFont val="宋体"/>
        <charset val="134"/>
      </rPr>
      <t>万亩、芦笋基地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亩、芦笋大棚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亩。建成芦笋冷藏保鲜库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座、乡村芦笋休闲体验农庄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处；加工厂、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期完工；建成恩阳芦笋文化中心</t>
    </r>
  </si>
  <si>
    <r>
      <rPr>
        <sz val="13"/>
        <rFont val="宋体"/>
        <charset val="134"/>
      </rPr>
      <t>成都静壹科技有限公司</t>
    </r>
  </si>
  <si>
    <r>
      <rPr>
        <sz val="13"/>
        <rFont val="宋体"/>
        <charset val="134"/>
      </rPr>
      <t>邵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静</t>
    </r>
  </si>
  <si>
    <r>
      <rPr>
        <sz val="13"/>
        <rFont val="宋体"/>
        <charset val="134"/>
      </rPr>
      <t>南江国家现代农业产业园</t>
    </r>
  </si>
  <si>
    <r>
      <rPr>
        <sz val="13"/>
        <rFont val="宋体"/>
        <charset val="134"/>
      </rPr>
      <t>改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扩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建核心育种场、黄羊屠宰生产线；新建一级、二级扩繁场各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个，标准化规模养殖场</t>
    </r>
    <r>
      <rPr>
        <sz val="13"/>
        <rFont val="Times New Roman"/>
        <charset val="134"/>
      </rPr>
      <t>18</t>
    </r>
    <r>
      <rPr>
        <sz val="13"/>
        <rFont val="宋体"/>
        <charset val="134"/>
      </rPr>
      <t>个，家庭羊场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个，培育南江黄羊养殖大户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户；新建金银花初加工生产线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条，南江黄羊科技创新中心，现代农业产业园博览展示中心，金银花科技创新中心等，新建产业道路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公里，耕作道</t>
    </r>
    <r>
      <rPr>
        <sz val="13"/>
        <rFont val="Times New Roman"/>
        <charset val="134"/>
      </rPr>
      <t>18.7</t>
    </r>
    <r>
      <rPr>
        <sz val="13"/>
        <rFont val="宋体"/>
        <charset val="134"/>
      </rPr>
      <t>公里；建设优质牧草基地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千亩；新植金银花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万亩，建设金银花</t>
    </r>
    <r>
      <rPr>
        <sz val="13"/>
        <rFont val="Times New Roman"/>
        <charset val="134"/>
      </rPr>
      <t>GAP</t>
    </r>
    <r>
      <rPr>
        <sz val="13"/>
        <rFont val="宋体"/>
        <charset val="134"/>
      </rPr>
      <t>示范基地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亩，有机肥配方示范基地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亩；配套建设冷储库；开展品牌宣传，组织技术培训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人次</t>
    </r>
  </si>
  <si>
    <r>
      <rPr>
        <sz val="13"/>
        <rFont val="宋体"/>
        <charset val="134"/>
      </rPr>
      <t>改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扩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建核心育种场，建成一级扩繁场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个、南江黄羊科技创新中心、现代农业产业园博览展示中心、金银花科技创新中心等，产业道路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公里，耕作道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公里；新植牧草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亩，金银花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亩，建设金银花</t>
    </r>
    <r>
      <rPr>
        <sz val="13"/>
        <rFont val="Times New Roman"/>
        <charset val="134"/>
      </rPr>
      <t>GAP</t>
    </r>
    <r>
      <rPr>
        <sz val="13"/>
        <rFont val="宋体"/>
        <charset val="134"/>
      </rPr>
      <t>示范基地，有机肥配方示范基地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亩；开展品牌宣传，组织技术培训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人次</t>
    </r>
  </si>
  <si>
    <t>蓝润生猪（南江）全产业链</t>
  </si>
  <si>
    <t>新建年饲养种猪5万头、年出栏100万头生猪养殖场；新建年产50万吨饲料加工厂、年产20万吨有机肥生产线</t>
  </si>
  <si>
    <r>
      <rPr>
        <sz val="13"/>
        <rFont val="宋体"/>
        <charset val="134"/>
        <scheme val="minor"/>
      </rPr>
      <t>建成高燕养殖基地，完成菩船育肥场主体工程</t>
    </r>
    <r>
      <rPr>
        <sz val="13"/>
        <rFont val="宋体"/>
        <charset val="0"/>
        <scheme val="minor"/>
      </rPr>
      <t>80%</t>
    </r>
  </si>
  <si>
    <t>四川蓝润实业集团有限公司</t>
  </si>
  <si>
    <t>杨晓初</t>
  </si>
  <si>
    <r>
      <rPr>
        <sz val="13"/>
        <rFont val="宋体"/>
        <charset val="134"/>
      </rPr>
      <t>通江县青花椒种植加工一体化</t>
    </r>
  </si>
  <si>
    <r>
      <rPr>
        <sz val="13"/>
        <rFont val="宋体"/>
        <charset val="134"/>
      </rPr>
      <t>建设青花椒基地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万亩，（其中精品园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亩），种苗基地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亩，加工厂房</t>
    </r>
    <r>
      <rPr>
        <sz val="13"/>
        <rFont val="Times New Roman"/>
        <charset val="134"/>
      </rPr>
      <t>12000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</si>
  <si>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建设青花椒基地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亩，完成</t>
    </r>
    <r>
      <rPr>
        <sz val="13"/>
        <rFont val="Times New Roman"/>
        <charset val="134"/>
      </rPr>
      <t>12000</t>
    </r>
    <r>
      <rPr>
        <sz val="13"/>
        <rFont val="宋体"/>
        <charset val="134"/>
      </rPr>
      <t>平方米的</t>
    </r>
    <r>
      <rPr>
        <sz val="13"/>
        <rFont val="Times New Roman"/>
        <charset val="134"/>
      </rPr>
      <t>4#</t>
    </r>
    <r>
      <rPr>
        <sz val="13"/>
        <rFont val="宋体"/>
        <charset val="134"/>
      </rPr>
      <t>厂房及加工生产线建设</t>
    </r>
  </si>
  <si>
    <r>
      <rPr>
        <sz val="13"/>
        <rFont val="宋体"/>
        <charset val="134"/>
      </rPr>
      <t>通江巴山麻王花椒有限公司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</si>
  <si>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伟</t>
    </r>
  </si>
  <si>
    <r>
      <rPr>
        <sz val="13"/>
        <rFont val="宋体"/>
        <charset val="134"/>
      </rPr>
      <t>通江县杜仲产业扶贫</t>
    </r>
  </si>
  <si>
    <r>
      <rPr>
        <sz val="13"/>
        <rFont val="Times New Roman"/>
        <charset val="134"/>
      </rPr>
      <t>500</t>
    </r>
    <r>
      <rPr>
        <sz val="13"/>
        <rFont val="宋体"/>
        <charset val="134"/>
      </rPr>
      <t>亩良种繁育基地，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万亩种植基地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</si>
  <si>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亩种植基地建设</t>
    </r>
  </si>
  <si>
    <r>
      <rPr>
        <sz val="13"/>
        <rFont val="宋体"/>
        <charset val="134"/>
      </rPr>
      <t>通江县蓝莓产业</t>
    </r>
  </si>
  <si>
    <r>
      <rPr>
        <sz val="13"/>
        <rFont val="宋体"/>
        <charset val="134"/>
      </rPr>
      <t>种植蓝莓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万亩，育苗、种植、电商、冷链、物流、深加工、营销及观光体验、乡村旅游等</t>
    </r>
  </si>
  <si>
    <r>
      <rPr>
        <sz val="13"/>
        <rFont val="宋体"/>
        <charset val="134"/>
      </rPr>
      <t>完成蓝莓基地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亩、蓝莓基地管护和冷链物流加工</t>
    </r>
  </si>
  <si>
    <r>
      <rPr>
        <sz val="13"/>
        <rFont val="宋体"/>
        <charset val="134"/>
      </rPr>
      <t>通江蓝之美生态农业公司</t>
    </r>
  </si>
  <si>
    <r>
      <rPr>
        <sz val="13"/>
        <rFont val="宋体"/>
        <charset val="134"/>
      </rPr>
      <t>李玲安</t>
    </r>
  </si>
  <si>
    <r>
      <rPr>
        <b/>
        <sz val="13"/>
        <rFont val="宋体"/>
        <charset val="134"/>
      </rPr>
      <t>（二）工业（</t>
    </r>
    <r>
      <rPr>
        <b/>
        <sz val="13"/>
        <rFont val="Times New Roman"/>
        <charset val="134"/>
      </rPr>
      <t>6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</si>
  <si>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巴中国喜农牧饲料加工厂</t>
    </r>
  </si>
  <si>
    <r>
      <rPr>
        <sz val="13"/>
        <rFont val="宋体"/>
        <charset val="134"/>
      </rPr>
      <t>建饲料生产线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条及综合办公楼、职工宿舍、技术研发及展示中心等</t>
    </r>
  </si>
  <si>
    <r>
      <rPr>
        <sz val="13"/>
        <rFont val="宋体"/>
        <charset val="134"/>
      </rPr>
      <t>建成饲料生产线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条及综合办公楼、职工宿舍、技术研发及展示中心主体施工</t>
    </r>
  </si>
  <si>
    <r>
      <rPr>
        <sz val="13"/>
        <rFont val="宋体"/>
        <charset val="134"/>
      </rPr>
      <t>巴中国喜农牧有限公司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</si>
  <si>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广</t>
    </r>
  </si>
  <si>
    <r>
      <rPr>
        <sz val="13"/>
        <rFont val="宋体"/>
        <charset val="134"/>
      </rPr>
      <t>卓创科技巴州生产基地</t>
    </r>
  </si>
  <si>
    <r>
      <rPr>
        <sz val="13"/>
        <rFont val="宋体"/>
        <charset val="134"/>
      </rPr>
      <t>建标准化厂房、办公用房、职工倒班房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平方米，建红外测温仪、激光测距仪、专业环境测试仪、气体泄露探测器等高端智能测量测试仪表生产线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</si>
  <si>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号车间主体建设，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号车间装修；完成办公职工用房建设</t>
    </r>
  </si>
  <si>
    <r>
      <rPr>
        <sz val="13"/>
        <rFont val="宋体"/>
        <charset val="134"/>
      </rPr>
      <t>巴中市卓创科技有限公司</t>
    </r>
  </si>
  <si>
    <r>
      <rPr>
        <sz val="13"/>
        <rFont val="宋体"/>
        <charset val="134"/>
      </rPr>
      <t>袁剑敏</t>
    </r>
  </si>
  <si>
    <r>
      <rPr>
        <sz val="13"/>
        <rFont val="宋体"/>
        <charset val="134"/>
      </rPr>
      <t>巴中温氏行政总部及饲料加工厂</t>
    </r>
  </si>
  <si>
    <r>
      <rPr>
        <sz val="13"/>
        <rFont val="宋体"/>
        <charset val="134"/>
      </rPr>
      <t>建巴中温氏畜牧总部行政综合办公楼、养殖技术服务中心、实验化验中心、员工倒班房及成套饲料生产线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条，年产饲料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万吨，新建饲料厂厂房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万平米</t>
    </r>
  </si>
  <si>
    <r>
      <rPr>
        <sz val="13"/>
        <rFont val="宋体"/>
        <charset val="134"/>
      </rPr>
      <t>万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力</t>
    </r>
  </si>
  <si>
    <r>
      <rPr>
        <sz val="13"/>
        <rFont val="宋体"/>
        <charset val="134"/>
      </rPr>
      <t>霞石新材料生产线</t>
    </r>
  </si>
  <si>
    <r>
      <rPr>
        <sz val="13"/>
        <rFont val="宋体"/>
        <charset val="134"/>
      </rPr>
      <t>新建年产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万吨霞石精粉精选生产线一条，生产厂房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万平方米，生活办公区用房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万平方米，购置洗矿、磨矿、磁选、脱水干燥等生产设备</t>
    </r>
  </si>
  <si>
    <r>
      <rPr>
        <sz val="13"/>
        <rFont val="宋体"/>
        <charset val="134"/>
      </rPr>
      <t>完成加工生产线厂房主体工程，定购加工设备</t>
    </r>
  </si>
  <si>
    <r>
      <rPr>
        <sz val="13"/>
        <rFont val="宋体"/>
        <charset val="134"/>
      </rPr>
      <t>四川南江新兴矿业有限公司</t>
    </r>
  </si>
  <si>
    <r>
      <rPr>
        <sz val="13"/>
        <rFont val="宋体"/>
        <charset val="134"/>
      </rPr>
      <t>冯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波</t>
    </r>
  </si>
  <si>
    <r>
      <rPr>
        <sz val="13"/>
        <rFont val="宋体"/>
        <charset val="134"/>
      </rPr>
      <t>建丰林业年产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万立方米超强刨花板生产基地</t>
    </r>
  </si>
  <si>
    <t>2017-2022</t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</si>
  <si>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万平方米，建设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条年产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万立方刨花板生产线和配套年产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万吨甲醛生产线及相关配套设施</t>
    </r>
  </si>
  <si>
    <r>
      <rPr>
        <sz val="13"/>
        <rFont val="宋体"/>
        <charset val="134"/>
      </rPr>
      <t>刨花板生产线安装完成</t>
    </r>
  </si>
  <si>
    <r>
      <rPr>
        <sz val="13"/>
        <rFont val="宋体"/>
        <charset val="134"/>
      </rPr>
      <t>巴中建丰新材料有限公司</t>
    </r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</si>
  <si>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墨</t>
    </r>
  </si>
  <si>
    <t>巴中经济开发区标准厂房建设项项目</t>
  </si>
  <si>
    <t>规划用地面积151630平方米，总建筑面积约136467平方米，其中标准化厂房约83230平方米，配套用房53237平方米，包括生产车间、仓储用房、办公用房、生活用房和辅助用房等</t>
  </si>
  <si>
    <t>一期完工</t>
  </si>
  <si>
    <t>四川鑫华业商贸有限公司、广州王老吉药业股份有限公司</t>
  </si>
  <si>
    <t>徐敏</t>
  </si>
  <si>
    <t>经开区
管委会</t>
  </si>
  <si>
    <r>
      <rPr>
        <b/>
        <sz val="13"/>
        <rFont val="宋体"/>
        <charset val="134"/>
      </rPr>
      <t>（三）商贸物流（</t>
    </r>
    <r>
      <rPr>
        <b/>
        <sz val="13"/>
        <rFont val="Times New Roman"/>
        <charset val="134"/>
      </rPr>
      <t>27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</si>
  <si>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盘兴中国西部现代建材物流园区</t>
    </r>
  </si>
  <si>
    <t>2012-2025</t>
  </si>
  <si>
    <r>
      <rPr>
        <sz val="13"/>
        <rFont val="宋体"/>
        <charset val="134"/>
      </rPr>
      <t>建设全业态、全平台、全层级商贸物流园区及第三方物流市场及商贸型专业市场建设，仓储市场建设，仓储式批发市场建设，仓储冷链试产建设，加油加气站建设，五星级酒店写字楼建设，综合办公区，生活区建设，物流信息平台搭建</t>
    </r>
  </si>
  <si>
    <r>
      <rPr>
        <sz val="13"/>
        <rFont val="宋体"/>
        <charset val="134"/>
      </rPr>
      <t>进行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万平方米仓储式批发市场建设及完善园区配套基础设施</t>
    </r>
  </si>
  <si>
    <r>
      <rPr>
        <sz val="13"/>
        <rFont val="宋体"/>
        <charset val="134"/>
      </rPr>
      <t>建城市商业综合体</t>
    </r>
    <r>
      <rPr>
        <sz val="13"/>
        <rFont val="Times New Roman"/>
        <charset val="134"/>
      </rPr>
      <t>160</t>
    </r>
    <r>
      <rPr>
        <sz val="13"/>
        <rFont val="宋体"/>
        <charset val="134"/>
      </rPr>
      <t>万平方米及配套设施</t>
    </r>
  </si>
  <si>
    <r>
      <rPr>
        <sz val="13"/>
        <rFont val="宋体"/>
        <charset val="134"/>
      </rPr>
      <t>高庐御品湾商业综合体、芦溪国际商业综合体、世纪外滩城市商业综合体、置信城市商业综合体（三期）、碧桂园商业综合体、恩阳公馆商业综合体、御景豪庭商业综合体完工；天骄华都商业综合体、容邦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柏润园商业综合体主体施工</t>
    </r>
  </si>
  <si>
    <t>巴中金丰房地产开发有限责任公司等</t>
  </si>
  <si>
    <t>杨桥燕等</t>
  </si>
  <si>
    <r>
      <rPr>
        <sz val="13"/>
        <rFont val="宋体"/>
        <charset val="134"/>
      </rPr>
      <t>阳光中央公园商业综合体</t>
    </r>
  </si>
  <si>
    <r>
      <rPr>
        <sz val="13"/>
        <rFont val="宋体"/>
        <charset val="134"/>
      </rPr>
      <t>新建商业综合体</t>
    </r>
    <r>
      <rPr>
        <sz val="13"/>
        <rFont val="Times New Roman"/>
        <charset val="134"/>
      </rPr>
      <t>37</t>
    </r>
    <r>
      <rPr>
        <sz val="13"/>
        <rFont val="宋体"/>
        <charset val="134"/>
      </rPr>
      <t>万平方米及配套设施</t>
    </r>
  </si>
  <si>
    <r>
      <rPr>
        <sz val="13"/>
        <rFont val="宋体"/>
        <charset val="134"/>
      </rPr>
      <t>巴中金丰房地产开发有限责任公司</t>
    </r>
  </si>
  <si>
    <r>
      <rPr>
        <sz val="13"/>
        <rFont val="宋体"/>
        <charset val="134"/>
      </rPr>
      <t>麓府商业综合体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</si>
  <si>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万平方米，商业建筑面积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万平方米，完善相关配套设施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</si>
  <si>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80%</t>
    </r>
  </si>
  <si>
    <r>
      <rPr>
        <sz val="13"/>
        <rFont val="宋体"/>
        <charset val="134"/>
      </rPr>
      <t>南江鸿盛房地产开发有限公司</t>
    </r>
  </si>
  <si>
    <r>
      <rPr>
        <sz val="13"/>
        <rFont val="宋体"/>
        <charset val="134"/>
      </rPr>
      <t>冯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竞</t>
    </r>
  </si>
  <si>
    <t>南江县正直镇宝塔商业综合体</t>
  </si>
  <si>
    <t>新建全民健身与应急避难广场、商住楼3.9万平方米、地下停车泊位850个，完成景观打造、亮化、绿化、雨污管网等配套设施</t>
  </si>
  <si>
    <t>完成1、2、3、4、6号楼主体建设</t>
  </si>
  <si>
    <t>正直投资建设开发有限公司</t>
  </si>
  <si>
    <t>何佳仰</t>
  </si>
  <si>
    <r>
      <rPr>
        <sz val="13"/>
        <rFont val="宋体"/>
        <charset val="134"/>
      </rPr>
      <t>印象商业综合体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</si>
  <si>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13.5</t>
    </r>
    <r>
      <rPr>
        <sz val="13"/>
        <rFont val="宋体"/>
        <charset val="134"/>
      </rPr>
      <t>万平方米，商业建筑面积</t>
    </r>
    <r>
      <rPr>
        <sz val="13"/>
        <rFont val="Times New Roman"/>
        <charset val="134"/>
      </rPr>
      <t>0.6</t>
    </r>
    <r>
      <rPr>
        <sz val="13"/>
        <rFont val="宋体"/>
        <charset val="134"/>
      </rPr>
      <t>万平方米，完善相关配套设施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</si>
  <si>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号楼主体封顶，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号楼基础施工</t>
    </r>
  </si>
  <si>
    <r>
      <rPr>
        <sz val="13"/>
        <rFont val="宋体"/>
        <charset val="134"/>
      </rPr>
      <t>四川第五季置业有限公司</t>
    </r>
  </si>
  <si>
    <r>
      <rPr>
        <sz val="13"/>
        <rFont val="宋体"/>
        <charset val="134"/>
      </rPr>
      <t>黄秀华</t>
    </r>
  </si>
  <si>
    <r>
      <rPr>
        <sz val="13"/>
        <rFont val="宋体"/>
        <charset val="134"/>
      </rPr>
      <t>龙城国际商业综合体（二期）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</si>
  <si>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2.7</t>
    </r>
    <r>
      <rPr>
        <sz val="13"/>
        <rFont val="宋体"/>
        <charset val="134"/>
      </rPr>
      <t>万平方米，商业建筑面积</t>
    </r>
    <r>
      <rPr>
        <sz val="13"/>
        <rFont val="Times New Roman"/>
        <charset val="134"/>
      </rPr>
      <t>0.6</t>
    </r>
    <r>
      <rPr>
        <sz val="13"/>
        <rFont val="宋体"/>
        <charset val="134"/>
      </rPr>
      <t>万平方米，完善地下停车场及相关配套设施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</si>
  <si>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号楼主体</t>
    </r>
    <r>
      <rPr>
        <sz val="13"/>
        <rFont val="Times New Roman"/>
        <charset val="134"/>
      </rPr>
      <t>70%</t>
    </r>
    <r>
      <rPr>
        <sz val="13"/>
        <rFont val="宋体"/>
        <charset val="134"/>
      </rPr>
      <t>，完成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号楼二次施工及附属设施配套建设</t>
    </r>
  </si>
  <si>
    <r>
      <rPr>
        <sz val="13"/>
        <rFont val="宋体"/>
        <charset val="134"/>
      </rPr>
      <t>四川宏业房地产开发有限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</si>
  <si>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赵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猛</t>
    </r>
  </si>
  <si>
    <r>
      <rPr>
        <sz val="13"/>
        <rFont val="宋体"/>
        <charset val="134"/>
      </rPr>
      <t>南江义乌商品批发城</t>
    </r>
  </si>
  <si>
    <r>
      <rPr>
        <sz val="13"/>
        <rFont val="宋体"/>
        <charset val="134"/>
      </rPr>
      <t>建义乌小商品展示交易中心、特色街区、步行街区、文旅主题公园、电子商务园区、仓储区、文化广场、星级酒店等批发城</t>
    </r>
  </si>
  <si>
    <r>
      <rPr>
        <sz val="13"/>
        <rFont val="宋体"/>
        <charset val="134"/>
      </rPr>
      <t>建成小商品展示交易中心</t>
    </r>
  </si>
  <si>
    <r>
      <rPr>
        <sz val="13"/>
        <rFont val="宋体"/>
        <charset val="134"/>
      </rPr>
      <t>广西榕华市场投资有限公司</t>
    </r>
  </si>
  <si>
    <r>
      <rPr>
        <sz val="13"/>
        <rFont val="宋体"/>
        <charset val="134"/>
      </rPr>
      <t>尹建华</t>
    </r>
  </si>
  <si>
    <r>
      <rPr>
        <sz val="13"/>
        <rFont val="宋体"/>
        <charset val="134"/>
      </rPr>
      <t>通江县高明新区（置信</t>
    </r>
    <r>
      <rPr>
        <sz val="13"/>
        <rFont val="Times New Roman"/>
        <charset val="134"/>
      </rPr>
      <t>.</t>
    </r>
    <r>
      <rPr>
        <sz val="13"/>
        <rFont val="宋体"/>
        <charset val="134"/>
      </rPr>
      <t>剑桥城）城市综合体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</si>
  <si>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47.2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</si>
  <si>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完成一期内部砌体填充，二期完成基础工程</t>
    </r>
  </si>
  <si>
    <r>
      <rPr>
        <sz val="13"/>
        <rFont val="宋体"/>
        <charset val="134"/>
      </rPr>
      <t>通江置信房地产开发有限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</si>
  <si>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sz val="13"/>
        <rFont val="宋体"/>
        <charset val="134"/>
      </rPr>
      <t>谢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勇</t>
    </r>
  </si>
  <si>
    <r>
      <rPr>
        <sz val="13"/>
        <rFont val="宋体"/>
        <charset val="134"/>
      </rPr>
      <t>通江县石牛嘴（江与城二期）城市综合体</t>
    </r>
  </si>
  <si>
    <r>
      <rPr>
        <sz val="13"/>
        <rFont val="宋体"/>
        <charset val="134"/>
      </rPr>
      <t>建筑</t>
    </r>
    <r>
      <rPr>
        <sz val="13"/>
        <rFont val="Times New Roman"/>
        <charset val="134"/>
      </rPr>
      <t>20.6</t>
    </r>
    <r>
      <rPr>
        <sz val="13"/>
        <rFont val="宋体"/>
        <charset val="134"/>
      </rPr>
      <t>万平米</t>
    </r>
  </si>
  <si>
    <r>
      <rPr>
        <sz val="13"/>
        <rFont val="宋体"/>
        <charset val="134"/>
      </rPr>
      <t>完成全部主体工程</t>
    </r>
  </si>
  <si>
    <r>
      <rPr>
        <sz val="13"/>
        <rFont val="宋体"/>
        <charset val="134"/>
      </rPr>
      <t>成中集团</t>
    </r>
  </si>
  <si>
    <r>
      <rPr>
        <sz val="13"/>
        <rFont val="宋体"/>
        <charset val="134"/>
      </rPr>
      <t>陈晓峰</t>
    </r>
  </si>
  <si>
    <r>
      <rPr>
        <sz val="13"/>
        <rFont val="宋体"/>
        <charset val="134"/>
      </rPr>
      <t>通江县高明（湖滨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号）物流园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</si>
  <si>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17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</si>
  <si>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完成主体施工及内部砌体填充</t>
    </r>
  </si>
  <si>
    <r>
      <rPr>
        <sz val="13"/>
        <rFont val="宋体"/>
        <charset val="134"/>
      </rPr>
      <t>四川高明置业有限责任公司</t>
    </r>
  </si>
  <si>
    <r>
      <rPr>
        <sz val="13"/>
        <rFont val="宋体"/>
        <charset val="134"/>
      </rPr>
      <t>王晓东</t>
    </r>
  </si>
  <si>
    <t>御龙森林商贸综合体</t>
  </si>
  <si>
    <t>总建筑面积36万平方米；其中，地上建筑面积27.3万平方米，地下建筑面积8.7万平方米及附属配套设施等</t>
  </si>
  <si>
    <t>2栋商业主体建成，4栋住宅主体施工</t>
  </si>
  <si>
    <t>巴中国瑞房地产开发有限公司</t>
  </si>
  <si>
    <t>肖义雄</t>
  </si>
  <si>
    <t>阳光中心城</t>
  </si>
  <si>
    <t>建49.3万平方米的城市综合体，包括幼儿园、农贸市场、休闲广场等配套设施，地下停车位3090个</t>
  </si>
  <si>
    <t>6栋楼达到交付条件（含商业2栋），8栋住宅进行装修，3栋商业进行装修，幼儿园主体建成，3栋住宅主体施工</t>
  </si>
  <si>
    <t>平昌县新阳置业有限公司</t>
  </si>
  <si>
    <t>张星耀</t>
  </si>
  <si>
    <r>
      <rPr>
        <sz val="13"/>
        <rFont val="宋体"/>
        <charset val="134"/>
      </rPr>
      <t>悦府商贸综合体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</si>
  <si>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21</t>
    </r>
    <r>
      <rPr>
        <sz val="13"/>
        <rFont val="宋体"/>
        <charset val="134"/>
      </rPr>
      <t>万平方米，其中商住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栋建筑面积</t>
    </r>
    <r>
      <rPr>
        <sz val="13"/>
        <rFont val="Times New Roman"/>
        <charset val="134"/>
      </rPr>
      <t>14.5</t>
    </r>
    <r>
      <rPr>
        <sz val="13"/>
        <rFont val="宋体"/>
        <charset val="134"/>
      </rPr>
      <t>万平方米，商业群建筑面积</t>
    </r>
    <r>
      <rPr>
        <sz val="13"/>
        <rFont val="Times New Roman"/>
        <charset val="134"/>
      </rPr>
      <t>2.4</t>
    </r>
    <r>
      <rPr>
        <sz val="13"/>
        <rFont val="宋体"/>
        <charset val="134"/>
      </rPr>
      <t>万平方米，酒店</t>
    </r>
    <r>
      <rPr>
        <sz val="13"/>
        <rFont val="Times New Roman"/>
        <charset val="134"/>
      </rPr>
      <t>8500</t>
    </r>
    <r>
      <rPr>
        <sz val="13"/>
        <rFont val="宋体"/>
        <charset val="134"/>
      </rPr>
      <t>平方米，幼儿园</t>
    </r>
    <r>
      <rPr>
        <sz val="13"/>
        <rFont val="Times New Roman"/>
        <charset val="134"/>
      </rPr>
      <t>1600</t>
    </r>
    <r>
      <rPr>
        <sz val="13"/>
        <rFont val="宋体"/>
        <charset val="134"/>
      </rPr>
      <t>平方米，地下车库</t>
    </r>
    <r>
      <rPr>
        <sz val="13"/>
        <rFont val="Times New Roman"/>
        <charset val="134"/>
      </rPr>
      <t>928</t>
    </r>
    <r>
      <rPr>
        <sz val="13"/>
        <rFont val="宋体"/>
        <charset val="134"/>
      </rPr>
      <t>个，完善相关附属设施</t>
    </r>
  </si>
  <si>
    <r>
      <rPr>
        <sz val="13"/>
        <rFont val="宋体"/>
        <charset val="134"/>
      </rPr>
      <t>悦府一期全面建成，二期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栋住宅主体施工</t>
    </r>
  </si>
  <si>
    <r>
      <rPr>
        <sz val="13"/>
        <rFont val="宋体"/>
        <charset val="134"/>
      </rPr>
      <t>四川骏东房产公司</t>
    </r>
  </si>
  <si>
    <r>
      <rPr>
        <sz val="13"/>
        <rFont val="宋体"/>
        <charset val="134"/>
      </rPr>
      <t>青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敏</t>
    </r>
  </si>
  <si>
    <r>
      <rPr>
        <sz val="13"/>
        <rFont val="宋体"/>
        <charset val="134"/>
      </rPr>
      <t>春光苑步行街三期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</si>
  <si>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9.8</t>
    </r>
    <r>
      <rPr>
        <sz val="13"/>
        <rFont val="宋体"/>
        <charset val="134"/>
      </rPr>
      <t>万平方米，包括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栋高层住宅、商业群和相关附属设施，接续春光苑商业步行天桥</t>
    </r>
  </si>
  <si>
    <r>
      <rPr>
        <sz val="13"/>
        <rFont val="宋体"/>
        <charset val="134"/>
      </rPr>
      <t>商业步行天桥主体完工，商住楼主体完成完成</t>
    </r>
    <r>
      <rPr>
        <sz val="13"/>
        <rFont val="Times New Roman"/>
        <charset val="134"/>
      </rPr>
      <t>40%</t>
    </r>
  </si>
  <si>
    <r>
      <rPr>
        <sz val="13"/>
        <rFont val="宋体"/>
        <charset val="134"/>
      </rPr>
      <t>重庆渝荣房屋建设开发有限公司</t>
    </r>
  </si>
  <si>
    <r>
      <rPr>
        <sz val="13"/>
        <rFont val="宋体"/>
        <charset val="134"/>
      </rPr>
      <t>许后荣</t>
    </r>
  </si>
  <si>
    <r>
      <rPr>
        <sz val="13"/>
        <rFont val="宋体"/>
        <charset val="134"/>
      </rPr>
      <t>亿联国际商贸城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</si>
  <si>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12.5</t>
    </r>
    <r>
      <rPr>
        <sz val="13"/>
        <rFont val="宋体"/>
        <charset val="134"/>
      </rPr>
      <t>万平方米，建装饰建材、家居家具、五金机电、汽摩配件、汽车销售等综合商贸城及完善配套设施</t>
    </r>
  </si>
  <si>
    <r>
      <rPr>
        <sz val="13"/>
        <rFont val="宋体"/>
        <charset val="134"/>
      </rPr>
      <t>完成主体建筑工程，同步进行附属配套设施建设</t>
    </r>
  </si>
  <si>
    <r>
      <rPr>
        <sz val="13"/>
        <rFont val="宋体"/>
        <charset val="134"/>
      </rPr>
      <t>天津亿联投资控股集团有限公司</t>
    </r>
  </si>
  <si>
    <r>
      <rPr>
        <sz val="13"/>
        <rFont val="宋体"/>
        <charset val="134"/>
      </rPr>
      <t>蓝金平</t>
    </r>
  </si>
  <si>
    <t>翡翠天下商业综合体</t>
  </si>
  <si>
    <t>新建商住楼5栋，建筑面积120000平米，占地面积50亩</t>
  </si>
  <si>
    <t>1、2号楼主体结构封顶，完成砌体填充，3、4、5号楼进行基础施工</t>
  </si>
  <si>
    <t>巴中市东风建筑有限责任公司</t>
  </si>
  <si>
    <t>刘  东</t>
  </si>
  <si>
    <t>壹号公馆商业综合体</t>
  </si>
  <si>
    <t>总建筑面积23万平方米。其中一期3栋高层商住楼、3栋小高层洋房及地下停车场；二期5栋商业楼、5栋高层商住楼、幼儿园等附属配套设施</t>
  </si>
  <si>
    <t>一期主体结构封顶</t>
  </si>
  <si>
    <t>四川锦鼎轩置业有限公司</t>
  </si>
  <si>
    <t>季  节</t>
  </si>
  <si>
    <r>
      <rPr>
        <sz val="13"/>
        <rFont val="宋体"/>
        <charset val="134"/>
      </rPr>
      <t>一品天下</t>
    </r>
    <r>
      <rPr>
        <sz val="13"/>
        <rFont val="Times New Roman"/>
        <charset val="134"/>
      </rPr>
      <t>·</t>
    </r>
    <r>
      <rPr>
        <sz val="13"/>
        <rFont val="宋体"/>
        <charset val="134"/>
      </rPr>
      <t>平昌会客厅</t>
    </r>
  </si>
  <si>
    <r>
      <rPr>
        <sz val="13"/>
        <rFont val="宋体"/>
        <charset val="134"/>
      </rPr>
      <t>按照</t>
    </r>
    <r>
      <rPr>
        <sz val="13"/>
        <rFont val="Times New Roman"/>
        <charset val="134"/>
      </rPr>
      <t>AAAA</t>
    </r>
    <r>
      <rPr>
        <sz val="13"/>
        <rFont val="宋体"/>
        <charset val="134"/>
      </rPr>
      <t>级景区标准打造集餐饮、休闲、娱乐、文化、酒店等为一体的特色餐饮商业街区以及高品质居住区，总建筑面积约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万平方米及相关配套设施</t>
    </r>
  </si>
  <si>
    <r>
      <rPr>
        <sz val="13"/>
        <rFont val="宋体"/>
        <charset val="134"/>
      </rPr>
      <t>完成特色餐饮商业街区建设，高品质商住区主体完工</t>
    </r>
  </si>
  <si>
    <r>
      <rPr>
        <sz val="13"/>
        <rFont val="宋体"/>
        <charset val="134"/>
      </rPr>
      <t>四川一品天下投资管理有限公司</t>
    </r>
  </si>
  <si>
    <r>
      <rPr>
        <sz val="13"/>
        <rFont val="宋体"/>
        <charset val="134"/>
      </rPr>
      <t>黄宗琥</t>
    </r>
  </si>
  <si>
    <r>
      <rPr>
        <sz val="13"/>
        <rFont val="宋体"/>
        <charset val="134"/>
      </rPr>
      <t>金域华府商贸综合体</t>
    </r>
  </si>
  <si>
    <r>
      <rPr>
        <sz val="13"/>
        <rFont val="宋体"/>
        <charset val="134"/>
      </rPr>
      <t>建商贸综合体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栋</t>
    </r>
    <r>
      <rPr>
        <sz val="13"/>
        <rFont val="Times New Roman"/>
        <charset val="134"/>
      </rPr>
      <t>18</t>
    </r>
    <r>
      <rPr>
        <sz val="13"/>
        <rFont val="宋体"/>
        <charset val="134"/>
      </rPr>
      <t>万平方米，其中住宅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栋、商业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栋，同步完善相关附属配套设施</t>
    </r>
  </si>
  <si>
    <r>
      <rPr>
        <sz val="13"/>
        <rFont val="宋体"/>
        <charset val="134"/>
      </rPr>
      <t>一期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栋商住楼及两栋商业全面竣工，达到竣工验收条件；二期商住楼进行简装</t>
    </r>
  </si>
  <si>
    <r>
      <rPr>
        <sz val="13"/>
        <rFont val="宋体"/>
        <charset val="134"/>
      </rPr>
      <t>平昌县金润置业有限公司</t>
    </r>
  </si>
  <si>
    <r>
      <rPr>
        <sz val="13"/>
        <rFont val="宋体"/>
        <charset val="134"/>
      </rPr>
      <t>曾邦海</t>
    </r>
  </si>
  <si>
    <r>
      <rPr>
        <sz val="13"/>
        <rFont val="宋体"/>
        <charset val="134"/>
      </rPr>
      <t>邦泰天誉商贸综合体</t>
    </r>
  </si>
  <si>
    <r>
      <rPr>
        <sz val="13"/>
        <rFont val="宋体"/>
        <charset val="134"/>
      </rPr>
      <t>建商贸综合体</t>
    </r>
    <r>
      <rPr>
        <sz val="13"/>
        <rFont val="Times New Roman"/>
        <charset val="134"/>
      </rPr>
      <t>18</t>
    </r>
    <r>
      <rPr>
        <sz val="13"/>
        <rFont val="宋体"/>
        <charset val="134"/>
      </rPr>
      <t>栋</t>
    </r>
    <r>
      <rPr>
        <sz val="13"/>
        <rFont val="Times New Roman"/>
        <charset val="134"/>
      </rPr>
      <t>32</t>
    </r>
    <r>
      <rPr>
        <sz val="13"/>
        <rFont val="宋体"/>
        <charset val="134"/>
      </rPr>
      <t>万平方米，其中住宅</t>
    </r>
    <r>
      <rPr>
        <sz val="13"/>
        <rFont val="Times New Roman"/>
        <charset val="134"/>
      </rPr>
      <t>11</t>
    </r>
    <r>
      <rPr>
        <sz val="13"/>
        <rFont val="宋体"/>
        <charset val="134"/>
      </rPr>
      <t>栋、商业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栋，同步完善相关附属配套设施</t>
    </r>
  </si>
  <si>
    <r>
      <rPr>
        <sz val="13"/>
        <rFont val="Times New Roman"/>
        <charset val="134"/>
      </rPr>
      <t>7</t>
    </r>
    <r>
      <rPr>
        <sz val="13"/>
        <rFont val="宋体"/>
        <charset val="134"/>
      </rPr>
      <t>栋商业楼完成简装，商住楼主体基本完成简装，进行配套设施建设</t>
    </r>
  </si>
  <si>
    <r>
      <rPr>
        <sz val="13"/>
        <rFont val="宋体"/>
        <charset val="134"/>
      </rPr>
      <t>平昌县邦泰置业有限公司</t>
    </r>
  </si>
  <si>
    <r>
      <rPr>
        <sz val="13"/>
        <rFont val="宋体"/>
        <charset val="134"/>
      </rPr>
      <t>游世浩</t>
    </r>
  </si>
  <si>
    <r>
      <rPr>
        <sz val="13"/>
        <rFont val="宋体"/>
        <charset val="134"/>
      </rPr>
      <t>天府天娇商业综合体</t>
    </r>
  </si>
  <si>
    <r>
      <rPr>
        <sz val="13"/>
        <rFont val="宋体"/>
        <charset val="134"/>
      </rPr>
      <t>建商业综合体</t>
    </r>
    <r>
      <rPr>
        <sz val="13"/>
        <rFont val="Times New Roman"/>
        <charset val="134"/>
      </rPr>
      <t>60.3</t>
    </r>
    <r>
      <rPr>
        <sz val="13"/>
        <rFont val="宋体"/>
        <charset val="134"/>
      </rPr>
      <t>万平方米，包括商贸、幼儿园、酒店等配套设施</t>
    </r>
  </si>
  <si>
    <r>
      <rPr>
        <sz val="13"/>
        <rFont val="宋体"/>
        <charset val="134"/>
      </rPr>
      <t>一期商住楼主体完工，简装基本完成。二期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栋进行主体施工，同步推进配套设施建设</t>
    </r>
  </si>
  <si>
    <r>
      <rPr>
        <sz val="13"/>
        <rFont val="宋体"/>
        <charset val="134"/>
      </rPr>
      <t>平昌县明悦房地产开发有限公司</t>
    </r>
  </si>
  <si>
    <r>
      <rPr>
        <sz val="13"/>
        <rFont val="宋体"/>
        <charset val="134"/>
      </rPr>
      <t>肖显明</t>
    </r>
  </si>
  <si>
    <r>
      <rPr>
        <sz val="13"/>
        <rFont val="宋体"/>
        <charset val="134"/>
      </rPr>
      <t>同昌名邸商业综合体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</si>
  <si>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22.3</t>
    </r>
    <r>
      <rPr>
        <sz val="13"/>
        <rFont val="宋体"/>
        <charset val="134"/>
      </rPr>
      <t>万平方米，其中商业用房面积</t>
    </r>
    <r>
      <rPr>
        <sz val="13"/>
        <rFont val="Times New Roman"/>
        <charset val="134"/>
      </rPr>
      <t>3.8</t>
    </r>
    <r>
      <rPr>
        <sz val="13"/>
        <rFont val="宋体"/>
        <charset val="134"/>
      </rPr>
      <t>万平方米，建公共停车位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个、商业广场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平方米及景观打造</t>
    </r>
  </si>
  <si>
    <r>
      <rPr>
        <sz val="13"/>
        <rFont val="宋体"/>
        <charset val="134"/>
      </rPr>
      <t>四川中农盛世有限公司</t>
    </r>
  </si>
  <si>
    <r>
      <rPr>
        <sz val="13"/>
        <rFont val="宋体"/>
        <charset val="134"/>
      </rPr>
      <t>何文荃</t>
    </r>
  </si>
  <si>
    <r>
      <rPr>
        <sz val="13"/>
        <rFont val="宋体"/>
        <charset val="134"/>
      </rPr>
      <t>颐和春天商业综合体</t>
    </r>
  </si>
  <si>
    <r>
      <rPr>
        <sz val="13"/>
        <rFont val="宋体"/>
        <charset val="134"/>
      </rPr>
      <t>建商业综合体</t>
    </r>
    <r>
      <rPr>
        <sz val="13"/>
        <rFont val="Times New Roman"/>
        <charset val="134"/>
      </rPr>
      <t>47.3</t>
    </r>
    <r>
      <rPr>
        <sz val="13"/>
        <rFont val="宋体"/>
        <charset val="134"/>
      </rPr>
      <t>万平方米，包括商贸、酒店、幼儿园等配套设施</t>
    </r>
  </si>
  <si>
    <r>
      <rPr>
        <sz val="13"/>
        <rFont val="宋体"/>
        <charset val="134"/>
      </rPr>
      <t>一期基本完工。二期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栋进行主体施工，同步推进配套设施建设</t>
    </r>
  </si>
  <si>
    <r>
      <rPr>
        <sz val="13"/>
        <rFont val="宋体"/>
        <charset val="134"/>
      </rPr>
      <t>平昌县颐和房地产开发有限公司</t>
    </r>
  </si>
  <si>
    <t>何　猛</t>
  </si>
  <si>
    <r>
      <rPr>
        <sz val="13"/>
        <rFont val="宋体"/>
        <charset val="134"/>
      </rPr>
      <t>巴中万达广场</t>
    </r>
  </si>
  <si>
    <r>
      <rPr>
        <sz val="13"/>
        <rFont val="宋体"/>
        <charset val="134"/>
      </rPr>
      <t>商业建筑面积约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万平方米，建设体验式城市综合体、一站式全客层购物休闲美食娱乐中心和时尚品质生活中心</t>
    </r>
  </si>
  <si>
    <r>
      <rPr>
        <sz val="13"/>
        <rFont val="宋体"/>
        <charset val="134"/>
      </rPr>
      <t>主体框架结构完工</t>
    </r>
  </si>
  <si>
    <r>
      <rPr>
        <sz val="13"/>
        <rFont val="宋体"/>
        <charset val="134"/>
      </rPr>
      <t>国盛基业集团巴中有限公司</t>
    </r>
  </si>
  <si>
    <r>
      <rPr>
        <sz val="13"/>
        <rFont val="宋体"/>
        <charset val="134"/>
      </rPr>
      <t>巴中粮食现代物流园</t>
    </r>
  </si>
  <si>
    <t>2010-2024</t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</si>
  <si>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32</t>
    </r>
    <r>
      <rPr>
        <sz val="13"/>
        <rFont val="宋体"/>
        <charset val="134"/>
      </rPr>
      <t>万平方米，建设粮食储备区、标准化仓储区、定制化仓储区、粮油加工区、城市配送区、电商快递集散区、粮油食品展示交易区、总部商务区等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大功能区为一体的现代粮食综合物流园区</t>
    </r>
  </si>
  <si>
    <r>
      <rPr>
        <sz val="13"/>
        <rFont val="宋体"/>
        <charset val="134"/>
      </rPr>
      <t>粮食储备区、标准化仓储区主体完工</t>
    </r>
  </si>
  <si>
    <r>
      <rPr>
        <sz val="13"/>
        <rFont val="宋体"/>
        <charset val="134"/>
      </rPr>
      <t>巴中国家粮食储备库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</si>
  <si>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鹏</t>
    </r>
  </si>
  <si>
    <r>
      <rPr>
        <sz val="13"/>
        <rFont val="宋体"/>
        <charset val="134"/>
      </rPr>
      <t>叠翠商业综合体</t>
    </r>
  </si>
  <si>
    <r>
      <rPr>
        <sz val="13"/>
        <rFont val="宋体"/>
        <charset val="134"/>
      </rPr>
      <t>建筑面积约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万平方米，由临街商业、地下室等配套设施组成</t>
    </r>
  </si>
  <si>
    <r>
      <rPr>
        <sz val="13"/>
        <rFont val="Times New Roman"/>
        <charset val="134"/>
      </rPr>
      <t>5</t>
    </r>
    <r>
      <rPr>
        <sz val="13"/>
        <rFont val="宋体"/>
        <charset val="134"/>
      </rPr>
      <t>栋商住楼主体完工</t>
    </r>
  </si>
  <si>
    <r>
      <rPr>
        <sz val="13"/>
        <rFont val="宋体"/>
        <charset val="134"/>
      </rPr>
      <t>四川宇亿置业有限公司</t>
    </r>
  </si>
  <si>
    <r>
      <rPr>
        <sz val="13"/>
        <rFont val="宋体"/>
        <charset val="134"/>
      </rPr>
      <t>胡娜娜</t>
    </r>
  </si>
  <si>
    <r>
      <rPr>
        <b/>
        <sz val="13"/>
        <rFont val="宋体"/>
        <charset val="134"/>
      </rPr>
      <t>（四）旅游开发（</t>
    </r>
    <r>
      <rPr>
        <b/>
        <sz val="13"/>
        <rFont val="Times New Roman"/>
        <charset val="134"/>
      </rPr>
      <t>7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</si>
  <si>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莲花山山地运动公园</t>
    </r>
  </si>
  <si>
    <r>
      <rPr>
        <sz val="13"/>
        <rFont val="宋体"/>
        <charset val="134"/>
      </rPr>
      <t>建莲花山旅游风景区入口景观和综合旅游服务中心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平方米；建景区连接线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公里、车行道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公里、步游道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含栈道</t>
    </r>
    <r>
      <rPr>
        <sz val="13"/>
        <rFont val="Times New Roman"/>
        <charset val="134"/>
      </rPr>
      <t>)40</t>
    </r>
    <r>
      <rPr>
        <sz val="13"/>
        <rFont val="宋体"/>
        <charset val="134"/>
      </rPr>
      <t>公里、生态停车场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万平方米、旅游厕所等配套基础设施</t>
    </r>
  </si>
  <si>
    <r>
      <rPr>
        <sz val="13"/>
        <rFont val="宋体"/>
        <charset val="134"/>
      </rPr>
      <t>完成莲花山旅游风景区入口景观和综合旅游服务中心装修、景区连接线道路工程；进行核心景区建设，配套基础设施</t>
    </r>
  </si>
  <si>
    <r>
      <rPr>
        <sz val="13"/>
        <rFont val="宋体"/>
        <charset val="134"/>
      </rPr>
      <t>巴中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源丰公司</t>
    </r>
  </si>
  <si>
    <r>
      <rPr>
        <sz val="13"/>
        <rFont val="宋体"/>
        <charset val="134"/>
      </rPr>
      <t>邹红英</t>
    </r>
  </si>
  <si>
    <t>黄石国际旅游度假区</t>
  </si>
  <si>
    <t>2020-2028</t>
  </si>
  <si>
    <t>核心区域面积约1万亩（含水域），建游客接待中心、巴人文化商业街、主题酒店、生态康养、水上娱乐、文旅服务、花卉观赏、美食街、户外运动、中老年SPA康养、文体公园等</t>
  </si>
  <si>
    <t>启动酒店主楼建设；首开区(6#、7#、8#、9#、11#、12#楼）主体全面完成；市政33路、35路路基建设部分完成；启动中央绿地公园建设，部分对外开放</t>
  </si>
  <si>
    <t>明发集团巴中文旅发展有限公司</t>
  </si>
  <si>
    <t>吴新生</t>
  </si>
  <si>
    <r>
      <rPr>
        <sz val="13"/>
        <rFont val="宋体"/>
        <charset val="134"/>
      </rPr>
      <t>恩阳古镇旅游综合建设</t>
    </r>
  </si>
  <si>
    <r>
      <rPr>
        <sz val="13"/>
        <rFont val="宋体"/>
        <charset val="134"/>
      </rPr>
      <t>建文化产业街</t>
    </r>
    <r>
      <rPr>
        <sz val="13"/>
        <rFont val="Times New Roman"/>
        <charset val="134"/>
      </rPr>
      <t>80000</t>
    </r>
    <r>
      <rPr>
        <sz val="13"/>
        <rFont val="宋体"/>
        <charset val="134"/>
      </rPr>
      <t>平方米、起凤廊桥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米，北入口片区占地约</t>
    </r>
    <r>
      <rPr>
        <sz val="13"/>
        <rFont val="Times New Roman"/>
        <charset val="134"/>
      </rPr>
      <t>18.51</t>
    </r>
    <r>
      <rPr>
        <sz val="13"/>
        <rFont val="宋体"/>
        <charset val="134"/>
      </rPr>
      <t>公顷、万寿宫广场</t>
    </r>
    <r>
      <rPr>
        <sz val="13"/>
        <rFont val="Times New Roman"/>
        <charset val="134"/>
      </rPr>
      <t>13500</t>
    </r>
    <r>
      <rPr>
        <sz val="13"/>
        <rFont val="宋体"/>
        <charset val="134"/>
      </rPr>
      <t>平方米以及古镇核心区配套基础设施和风貌改造</t>
    </r>
  </si>
  <si>
    <r>
      <rPr>
        <sz val="13"/>
        <rFont val="宋体"/>
        <charset val="134"/>
      </rPr>
      <t>文化产业街建设滨河景观、滨河街道及附属小品、临街房屋改造维修共计公共约</t>
    </r>
    <r>
      <rPr>
        <sz val="13"/>
        <rFont val="Times New Roman"/>
        <charset val="134"/>
      </rPr>
      <t>1.1</t>
    </r>
    <r>
      <rPr>
        <sz val="13"/>
        <rFont val="宋体"/>
        <charset val="134"/>
      </rPr>
      <t>千米（起凤廊桥至恩阳河老大桥段）；古镇核心区正街沿街两边房屋外立面的房屋改造</t>
    </r>
  </si>
  <si>
    <r>
      <rPr>
        <sz val="13"/>
        <rFont val="宋体"/>
        <charset val="134"/>
      </rPr>
      <t>光雾和谷国际康养度假小镇</t>
    </r>
  </si>
  <si>
    <t>2018-2025</t>
  </si>
  <si>
    <r>
      <rPr>
        <sz val="13"/>
        <rFont val="宋体"/>
        <charset val="134"/>
      </rPr>
      <t>新建国际康养社区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万平方米，停车场</t>
    </r>
    <r>
      <rPr>
        <sz val="13"/>
        <rFont val="Times New Roman"/>
        <charset val="134"/>
      </rPr>
      <t>3.4</t>
    </r>
    <r>
      <rPr>
        <sz val="13"/>
        <rFont val="宋体"/>
        <charset val="134"/>
      </rPr>
      <t>万平方米；安置小区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万平方米；新建接待中心及民俗酒店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万平方米，文化创意园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万平方米；新建康养医院</t>
    </r>
    <r>
      <rPr>
        <sz val="13"/>
        <rFont val="Times New Roman"/>
        <charset val="134"/>
      </rPr>
      <t>1.4</t>
    </r>
    <r>
      <rPr>
        <sz val="13"/>
        <rFont val="宋体"/>
        <charset val="134"/>
      </rPr>
      <t>万平方米及特色旅游购物街区、生态古寨文化园等</t>
    </r>
  </si>
  <si>
    <r>
      <rPr>
        <sz val="13"/>
        <rFont val="宋体"/>
        <charset val="134"/>
      </rPr>
      <t>完成首期康养房、安置房、业主中心等建设，二期康养房</t>
    </r>
    <r>
      <rPr>
        <sz val="13"/>
        <rFont val="Times New Roman"/>
        <charset val="134"/>
      </rPr>
      <t>50%</t>
    </r>
    <r>
      <rPr>
        <sz val="13"/>
        <rFont val="宋体"/>
        <charset val="134"/>
      </rPr>
      <t>，启动三期康养房建设，实施学校、污水处理厂等公共基础设施</t>
    </r>
  </si>
  <si>
    <r>
      <rPr>
        <sz val="13"/>
        <rFont val="宋体"/>
        <charset val="134"/>
      </rPr>
      <t>四川南江光雾和谷旅游开发有限公司</t>
    </r>
  </si>
  <si>
    <r>
      <rPr>
        <sz val="13"/>
        <rFont val="宋体"/>
        <charset val="134"/>
      </rPr>
      <t>赵文承</t>
    </r>
  </si>
  <si>
    <r>
      <rPr>
        <sz val="13"/>
        <rFont val="宋体"/>
        <charset val="134"/>
      </rPr>
      <t>通江县汇金龙腾旅游综合体</t>
    </r>
  </si>
  <si>
    <r>
      <rPr>
        <sz val="13"/>
        <rFont val="宋体"/>
        <charset val="134"/>
      </rPr>
      <t>建筑面积约</t>
    </r>
    <r>
      <rPr>
        <sz val="13"/>
        <rFont val="Times New Roman"/>
        <charset val="134"/>
      </rPr>
      <t>34.8</t>
    </r>
    <r>
      <rPr>
        <sz val="13"/>
        <rFont val="宋体"/>
        <charset val="134"/>
      </rPr>
      <t>万平方米，酒店、商业综合体、停车场及地下车库等配套设施</t>
    </r>
  </si>
  <si>
    <r>
      <rPr>
        <sz val="13"/>
        <rFont val="宋体"/>
        <charset val="134"/>
      </rPr>
      <t>完成一期主体施工和内部砌体施工</t>
    </r>
  </si>
  <si>
    <r>
      <rPr>
        <sz val="13"/>
        <rFont val="宋体"/>
        <charset val="134"/>
      </rPr>
      <t>通江县汇金投资有限公司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</si>
  <si>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峰</t>
    </r>
  </si>
  <si>
    <r>
      <rPr>
        <sz val="13"/>
        <rFont val="宋体"/>
        <charset val="134"/>
      </rPr>
      <t>通江县春在山水林田湖综合整治</t>
    </r>
  </si>
  <si>
    <r>
      <rPr>
        <sz val="13"/>
        <rFont val="Times New Roman"/>
        <charset val="134"/>
      </rPr>
      <t>“</t>
    </r>
    <r>
      <rPr>
        <sz val="13"/>
        <rFont val="宋体"/>
        <charset val="134"/>
      </rPr>
      <t>南城港湾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综合服务设施项目、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春在广场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公共休闲空间环境景观建项目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个组团，以及市政、桥梁、道路、滨江慢道、驿站、观景平台、林相改造、护坡、植被修复、城市照明、水电、河道整治、管网、景观绿化等设施</t>
    </r>
  </si>
  <si>
    <r>
      <rPr>
        <sz val="13"/>
        <rFont val="宋体"/>
        <charset val="134"/>
      </rPr>
      <t>完成春在码头至檬子垭道路建设、春在渔人码头、春在广场场平及基础工程</t>
    </r>
  </si>
  <si>
    <r>
      <rPr>
        <sz val="13"/>
        <rFont val="宋体"/>
        <charset val="134"/>
      </rPr>
      <t>通江春在湖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投资管理有限公司</t>
    </r>
  </si>
  <si>
    <r>
      <rPr>
        <sz val="13"/>
        <rFont val="宋体"/>
        <charset val="134"/>
      </rPr>
      <t>冉国林</t>
    </r>
  </si>
  <si>
    <r>
      <rPr>
        <sz val="13"/>
        <rFont val="宋体"/>
        <charset val="134"/>
      </rPr>
      <t>白衣温泉养老区</t>
    </r>
  </si>
  <si>
    <r>
      <rPr>
        <sz val="13"/>
        <rFont val="宋体"/>
        <charset val="134"/>
      </rPr>
      <t>新建湿地公园、河堤、温泉酒店</t>
    </r>
    <r>
      <rPr>
        <sz val="13"/>
        <rFont val="Times New Roman"/>
        <charset val="134"/>
      </rPr>
      <t>1.4</t>
    </r>
    <r>
      <rPr>
        <sz val="13"/>
        <rFont val="宋体"/>
        <charset val="134"/>
      </rPr>
      <t>万平方米、温泉泡池</t>
    </r>
    <r>
      <rPr>
        <sz val="13"/>
        <rFont val="Times New Roman"/>
        <charset val="134"/>
      </rPr>
      <t>1.2</t>
    </r>
    <r>
      <rPr>
        <sz val="13"/>
        <rFont val="宋体"/>
        <charset val="134"/>
      </rPr>
      <t>万平方米、游客接待中心</t>
    </r>
    <r>
      <rPr>
        <sz val="13"/>
        <rFont val="Times New Roman"/>
        <charset val="134"/>
      </rPr>
      <t>0.92</t>
    </r>
    <r>
      <rPr>
        <sz val="13"/>
        <rFont val="宋体"/>
        <charset val="134"/>
      </rPr>
      <t>万平方米、游乐场、休闲广场、停车场、度假村外观风貌改造和内部装修等旅游配套设施</t>
    </r>
  </si>
  <si>
    <r>
      <rPr>
        <sz val="13"/>
        <rFont val="宋体"/>
        <charset val="134"/>
      </rPr>
      <t>温泉泡池、游客接待中心等完工</t>
    </r>
  </si>
  <si>
    <r>
      <rPr>
        <sz val="13"/>
        <rFont val="宋体"/>
        <charset val="134"/>
      </rPr>
      <t>四川明悦房产开发有限公司</t>
    </r>
  </si>
  <si>
    <r>
      <rPr>
        <b/>
        <sz val="13"/>
        <rFont val="宋体"/>
        <charset val="134"/>
      </rPr>
      <t>（五）能源（</t>
    </r>
    <r>
      <rPr>
        <b/>
        <sz val="13"/>
        <rFont val="Times New Roman"/>
        <charset val="134"/>
      </rPr>
      <t>6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</si>
  <si>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恩阳玉山</t>
    </r>
    <r>
      <rPr>
        <sz val="13"/>
        <rFont val="Times New Roman"/>
        <charset val="134"/>
      </rPr>
      <t>110kV</t>
    </r>
    <r>
      <rPr>
        <sz val="13"/>
        <rFont val="宋体"/>
        <charset val="134"/>
      </rPr>
      <t>输变电工程及</t>
    </r>
    <r>
      <rPr>
        <sz val="13"/>
        <rFont val="Times New Roman"/>
        <charset val="134"/>
      </rPr>
      <t>35kV</t>
    </r>
    <r>
      <rPr>
        <sz val="13"/>
        <rFont val="宋体"/>
        <charset val="134"/>
      </rPr>
      <t>配套工程</t>
    </r>
  </si>
  <si>
    <r>
      <rPr>
        <sz val="13"/>
        <rFont val="宋体"/>
        <charset val="134"/>
      </rPr>
      <t>新建恩阳玉山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千伏变电站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座，变电容量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万千伏安，新建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千伏线路</t>
    </r>
    <r>
      <rPr>
        <sz val="13"/>
        <rFont val="Times New Roman"/>
        <charset val="134"/>
      </rPr>
      <t>36.3</t>
    </r>
    <r>
      <rPr>
        <sz val="13"/>
        <rFont val="宋体"/>
        <charset val="134"/>
      </rPr>
      <t>公里。新建</t>
    </r>
    <r>
      <rPr>
        <sz val="13"/>
        <rFont val="Times New Roman"/>
        <charset val="134"/>
      </rPr>
      <t>35</t>
    </r>
    <r>
      <rPr>
        <sz val="13"/>
        <rFont val="宋体"/>
        <charset val="134"/>
      </rPr>
      <t>千伏线路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条，共</t>
    </r>
    <r>
      <rPr>
        <sz val="13"/>
        <rFont val="Times New Roman"/>
        <charset val="134"/>
      </rPr>
      <t>47.39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</si>
  <si>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变电站主体工程完工，线路完成</t>
    </r>
    <r>
      <rPr>
        <sz val="13"/>
        <rFont val="Times New Roman"/>
        <charset val="134"/>
      </rPr>
      <t>90%</t>
    </r>
  </si>
  <si>
    <r>
      <rPr>
        <sz val="13"/>
        <rFont val="宋体"/>
        <charset val="134"/>
      </rPr>
      <t>川东北至川西输气管道盘兴物流园管段安全隐患整治</t>
    </r>
  </si>
  <si>
    <r>
      <rPr>
        <sz val="13"/>
        <rFont val="宋体"/>
        <charset val="134"/>
      </rPr>
      <t>建盘兴阀室至巴中门站的天然气管道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公里、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座线路截断阀室，改建管径</t>
    </r>
    <r>
      <rPr>
        <sz val="13"/>
        <rFont val="Times New Roman"/>
        <charset val="134"/>
      </rPr>
      <t>Φ1016</t>
    </r>
    <r>
      <rPr>
        <sz val="13"/>
        <rFont val="宋体"/>
        <charset val="134"/>
      </rPr>
      <t>型联络线管道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</si>
  <si>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建成盘兴阀室至巴中门站的天然气管道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公里、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座线路截断阀室，改建完成管径</t>
    </r>
    <r>
      <rPr>
        <sz val="13"/>
        <rFont val="Times New Roman"/>
        <charset val="134"/>
      </rPr>
      <t>Φ1016</t>
    </r>
    <r>
      <rPr>
        <sz val="13"/>
        <rFont val="宋体"/>
        <charset val="134"/>
      </rPr>
      <t>型联络线管道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</si>
  <si>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巴中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汇鑫公司</t>
    </r>
  </si>
  <si>
    <r>
      <rPr>
        <sz val="13"/>
        <rFont val="宋体"/>
        <charset val="134"/>
      </rPr>
      <t>巴中市城市垃圾焚烧发电扩建工程</t>
    </r>
  </si>
  <si>
    <r>
      <rPr>
        <sz val="13"/>
        <rFont val="宋体"/>
        <charset val="134"/>
      </rPr>
      <t>扩建规模为日处理生活垃圾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吨，配置一台</t>
    </r>
    <r>
      <rPr>
        <sz val="13"/>
        <rFont val="Times New Roman"/>
        <charset val="134"/>
      </rPr>
      <t>600t/D</t>
    </r>
    <r>
      <rPr>
        <sz val="13"/>
        <rFont val="宋体"/>
        <charset val="134"/>
      </rPr>
      <t>机械炉排炉和一台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米</t>
    </r>
    <r>
      <rPr>
        <sz val="13"/>
        <rFont val="Times New Roman"/>
        <charset val="134"/>
      </rPr>
      <t>W</t>
    </r>
    <r>
      <rPr>
        <sz val="13"/>
        <rFont val="宋体"/>
        <charset val="134"/>
      </rPr>
      <t>凝汽式汽轮发电机组</t>
    </r>
  </si>
  <si>
    <r>
      <rPr>
        <sz val="13"/>
        <rFont val="宋体"/>
        <charset val="134"/>
      </rPr>
      <t>完成厂房主体建设和购置一台</t>
    </r>
    <r>
      <rPr>
        <sz val="13"/>
        <rFont val="Times New Roman"/>
        <charset val="134"/>
      </rPr>
      <t>600t/D</t>
    </r>
    <r>
      <rPr>
        <sz val="13"/>
        <rFont val="宋体"/>
        <charset val="134"/>
      </rPr>
      <t>机械炉排炉和一台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米</t>
    </r>
    <r>
      <rPr>
        <sz val="13"/>
        <rFont val="Times New Roman"/>
        <charset val="134"/>
      </rPr>
      <t>W</t>
    </r>
    <r>
      <rPr>
        <sz val="13"/>
        <rFont val="宋体"/>
        <charset val="134"/>
      </rPr>
      <t>凝汽式汽轮发电机组</t>
    </r>
  </si>
  <si>
    <r>
      <rPr>
        <sz val="13"/>
        <rFont val="宋体"/>
        <charset val="134"/>
      </rPr>
      <t>巴中威澳环保发电有限公司</t>
    </r>
  </si>
  <si>
    <r>
      <rPr>
        <sz val="13"/>
        <rFont val="宋体"/>
        <charset val="134"/>
      </rPr>
      <t>曾旭东</t>
    </r>
  </si>
  <si>
    <r>
      <rPr>
        <sz val="13"/>
        <rFont val="宋体"/>
        <charset val="134"/>
      </rPr>
      <t>通江县天然气勘探</t>
    </r>
  </si>
  <si>
    <r>
      <rPr>
        <sz val="13"/>
        <rFont val="宋体"/>
        <charset val="134"/>
      </rPr>
      <t>河嘉</t>
    </r>
    <r>
      <rPr>
        <sz val="13"/>
        <rFont val="Times New Roman"/>
        <charset val="134"/>
      </rPr>
      <t>204</t>
    </r>
    <r>
      <rPr>
        <sz val="13"/>
        <rFont val="宋体"/>
        <charset val="134"/>
      </rPr>
      <t>井、河嘉</t>
    </r>
    <r>
      <rPr>
        <sz val="13"/>
        <rFont val="Times New Roman"/>
        <charset val="134"/>
      </rPr>
      <t>205</t>
    </r>
    <r>
      <rPr>
        <sz val="13"/>
        <rFont val="宋体"/>
        <charset val="134"/>
      </rPr>
      <t>井、河嘉</t>
    </r>
    <r>
      <rPr>
        <sz val="13"/>
        <rFont val="Times New Roman"/>
        <charset val="134"/>
      </rPr>
      <t>206</t>
    </r>
    <r>
      <rPr>
        <sz val="13"/>
        <rFont val="宋体"/>
        <charset val="134"/>
      </rPr>
      <t>井、马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井、马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井等</t>
    </r>
  </si>
  <si>
    <r>
      <rPr>
        <sz val="13"/>
        <rFont val="宋体"/>
        <charset val="134"/>
      </rPr>
      <t>完钻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口</t>
    </r>
  </si>
  <si>
    <r>
      <rPr>
        <sz val="13"/>
        <rFont val="宋体"/>
        <charset val="134"/>
      </rPr>
      <t>河坝区块嘉二气藏产能建设地面配套工程</t>
    </r>
  </si>
  <si>
    <r>
      <rPr>
        <sz val="13"/>
        <rFont val="宋体"/>
        <charset val="134"/>
      </rPr>
      <t>新建天然气处理规模</t>
    </r>
    <r>
      <rPr>
        <sz val="13"/>
        <rFont val="Times New Roman"/>
        <charset val="134"/>
      </rPr>
      <t>40×104m3/d</t>
    </r>
    <r>
      <rPr>
        <sz val="13"/>
        <rFont val="宋体"/>
        <charset val="134"/>
      </rPr>
      <t>。</t>
    </r>
    <r>
      <rPr>
        <sz val="13"/>
        <rFont val="Times New Roman"/>
        <charset val="134"/>
      </rPr>
      <t xml:space="preserve"> </t>
    </r>
    <r>
      <rPr>
        <sz val="13"/>
        <rFont val="宋体"/>
        <charset val="134"/>
      </rPr>
      <t>建设内容：部署新井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口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河嘉</t>
    </r>
    <r>
      <rPr>
        <sz val="13"/>
        <rFont val="Times New Roman"/>
        <charset val="134"/>
      </rPr>
      <t>201H</t>
    </r>
    <r>
      <rPr>
        <sz val="13"/>
        <rFont val="宋体"/>
        <charset val="134"/>
      </rPr>
      <t>、河嘉</t>
    </r>
    <r>
      <rPr>
        <sz val="13"/>
        <rFont val="Times New Roman"/>
        <charset val="134"/>
      </rPr>
      <t>202H)</t>
    </r>
    <r>
      <rPr>
        <sz val="13"/>
        <rFont val="宋体"/>
        <charset val="134"/>
      </rPr>
      <t>，利用老井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口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河嘉</t>
    </r>
    <r>
      <rPr>
        <sz val="13"/>
        <rFont val="Times New Roman"/>
        <charset val="134"/>
      </rPr>
      <t>203H)</t>
    </r>
    <r>
      <rPr>
        <sz val="13"/>
        <rFont val="宋体"/>
        <charset val="134"/>
      </rPr>
      <t>，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口井产含硫天然气</t>
    </r>
    <r>
      <rPr>
        <sz val="13"/>
        <rFont val="Times New Roman"/>
        <charset val="134"/>
      </rPr>
      <t>40×104m3/d</t>
    </r>
    <r>
      <rPr>
        <sz val="13"/>
        <rFont val="宋体"/>
        <charset val="134"/>
      </rPr>
      <t>，含硫天然气输至河飞</t>
    </r>
    <r>
      <rPr>
        <sz val="13"/>
        <rFont val="Times New Roman"/>
        <charset val="134"/>
      </rPr>
      <t>203</t>
    </r>
    <r>
      <rPr>
        <sz val="13"/>
        <rFont val="宋体"/>
        <charset val="134"/>
      </rPr>
      <t>集气站进行集中脱硫、集中制硫。将鸭深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井脱硫装置搬迁至河飞</t>
    </r>
    <r>
      <rPr>
        <sz val="13"/>
        <rFont val="Times New Roman"/>
        <charset val="134"/>
      </rPr>
      <t>203</t>
    </r>
    <r>
      <rPr>
        <sz val="13"/>
        <rFont val="宋体"/>
        <charset val="134"/>
      </rPr>
      <t>集气站，集气站设计处理规模为</t>
    </r>
    <r>
      <rPr>
        <sz val="13"/>
        <rFont val="Times New Roman"/>
        <charset val="134"/>
      </rPr>
      <t>40×104m3/d</t>
    </r>
  </si>
  <si>
    <r>
      <rPr>
        <sz val="13"/>
        <rFont val="宋体"/>
        <charset val="134"/>
      </rPr>
      <t>平昌县石油天然气勘探</t>
    </r>
  </si>
  <si>
    <r>
      <rPr>
        <sz val="13"/>
        <rFont val="Times New Roman"/>
        <charset val="134"/>
      </rPr>
      <t>2020</t>
    </r>
    <r>
      <rPr>
        <sz val="13"/>
        <rFont val="宋体"/>
        <charset val="134"/>
      </rPr>
      <t>年钻井平安</t>
    </r>
    <r>
      <rPr>
        <sz val="13"/>
        <rFont val="Times New Roman"/>
        <charset val="134"/>
      </rPr>
      <t>1#</t>
    </r>
    <r>
      <rPr>
        <sz val="13"/>
        <rFont val="宋体"/>
        <charset val="134"/>
      </rPr>
      <t>，完善钻井配套设施，根据</t>
    </r>
    <r>
      <rPr>
        <sz val="13"/>
        <rFont val="Times New Roman"/>
        <charset val="134"/>
      </rPr>
      <t>1#</t>
    </r>
    <r>
      <rPr>
        <sz val="13"/>
        <rFont val="宋体"/>
        <charset val="134"/>
      </rPr>
      <t>勘探情况，为勘探石油天然气钻井多口</t>
    </r>
  </si>
  <si>
    <r>
      <rPr>
        <sz val="13"/>
        <rFont val="宋体"/>
        <charset val="134"/>
      </rPr>
      <t>完成平安</t>
    </r>
    <r>
      <rPr>
        <sz val="13"/>
        <rFont val="Times New Roman"/>
        <charset val="134"/>
      </rPr>
      <t>1#</t>
    </r>
    <r>
      <rPr>
        <sz val="13"/>
        <rFont val="宋体"/>
        <charset val="134"/>
      </rPr>
      <t>钻井勘探、</t>
    </r>
    <r>
      <rPr>
        <sz val="13"/>
        <rFont val="Times New Roman"/>
        <charset val="134"/>
      </rPr>
      <t>2#</t>
    </r>
    <r>
      <rPr>
        <sz val="13"/>
        <rFont val="宋体"/>
        <charset val="134"/>
      </rPr>
      <t>钻井</t>
    </r>
    <r>
      <rPr>
        <sz val="13"/>
        <rFont val="Times New Roman"/>
        <charset val="134"/>
      </rPr>
      <t>2500</t>
    </r>
    <r>
      <rPr>
        <sz val="13"/>
        <rFont val="宋体"/>
        <charset val="134"/>
      </rPr>
      <t>米及相关基础设施</t>
    </r>
  </si>
  <si>
    <r>
      <rPr>
        <sz val="13"/>
        <rFont val="宋体"/>
        <charset val="134"/>
      </rPr>
      <t>大庆油田有限责任公司</t>
    </r>
  </si>
  <si>
    <r>
      <rPr>
        <sz val="13"/>
        <rFont val="宋体"/>
        <charset val="134"/>
      </rPr>
      <t>赵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杰</t>
    </r>
  </si>
  <si>
    <r>
      <rPr>
        <b/>
        <sz val="13"/>
        <rFont val="宋体"/>
        <charset val="134"/>
      </rPr>
      <t>三、民生及社会事业（</t>
    </r>
    <r>
      <rPr>
        <b/>
        <sz val="13"/>
        <rFont val="Times New Roman"/>
        <charset val="134"/>
      </rPr>
      <t>22</t>
    </r>
    <r>
      <rPr>
        <b/>
        <sz val="13"/>
        <rFont val="宋体"/>
        <charset val="134"/>
      </rPr>
      <t>个）</t>
    </r>
  </si>
  <si>
    <r>
      <rPr>
        <b/>
        <sz val="13"/>
        <rFont val="宋体"/>
        <charset val="134"/>
      </rPr>
      <t>（一）教育（</t>
    </r>
    <r>
      <rPr>
        <b/>
        <sz val="13"/>
        <rFont val="Times New Roman"/>
        <charset val="134"/>
      </rPr>
      <t>4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</si>
  <si>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巴中光正实验学校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二期</t>
    </r>
    <r>
      <rPr>
        <sz val="13"/>
        <rFont val="Times New Roman"/>
        <charset val="134"/>
      </rPr>
      <t>)</t>
    </r>
  </si>
  <si>
    <r>
      <rPr>
        <sz val="13"/>
        <rFont val="宋体"/>
        <charset val="134"/>
      </rPr>
      <t>建小学部教学楼、宿舍、食堂约</t>
    </r>
    <r>
      <rPr>
        <sz val="13"/>
        <rFont val="Times New Roman"/>
        <charset val="134"/>
      </rPr>
      <t>50000</t>
    </r>
    <r>
      <rPr>
        <sz val="13"/>
        <rFont val="宋体"/>
        <charset val="134"/>
      </rPr>
      <t>平方米及附属设施建设，设施设备购置</t>
    </r>
  </si>
  <si>
    <r>
      <rPr>
        <sz val="13"/>
        <rFont val="宋体"/>
        <charset val="134"/>
      </rPr>
      <t>基本建成小学部教学楼、宿舍、食堂约</t>
    </r>
    <r>
      <rPr>
        <sz val="13"/>
        <rFont val="Times New Roman"/>
        <charset val="134"/>
      </rPr>
      <t>50000</t>
    </r>
    <r>
      <rPr>
        <sz val="13"/>
        <rFont val="宋体"/>
        <charset val="134"/>
      </rPr>
      <t>平方米及附属设施建设，设施设备购置</t>
    </r>
  </si>
  <si>
    <r>
      <rPr>
        <sz val="13"/>
        <rFont val="宋体"/>
        <charset val="134"/>
      </rPr>
      <t>巴中光正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教育集团</t>
    </r>
  </si>
  <si>
    <r>
      <rPr>
        <sz val="13"/>
        <rFont val="宋体"/>
        <charset val="134"/>
      </rPr>
      <t>翟许伟</t>
    </r>
  </si>
  <si>
    <t>通江中学高明校区</t>
  </si>
  <si>
    <t>总建筑面积15.5万平米，招生规模150个班，在校生人数8000人。新建教学楼、实验楼、综合楼、报告厅、艺术楼、体育馆、食堂，宿舍，运动场等附属工程</t>
  </si>
  <si>
    <t>完成教学楼、实验楼、综合楼、食堂，宿舍主体工程及部分装修工程</t>
  </si>
  <si>
    <t>通江中学</t>
  </si>
  <si>
    <t>向英才</t>
  </si>
  <si>
    <r>
      <rPr>
        <sz val="13"/>
        <rFont val="宋体"/>
        <charset val="134"/>
      </rPr>
      <t>通江县高明小学及幼儿园</t>
    </r>
  </si>
  <si>
    <r>
      <rPr>
        <sz val="13"/>
        <rFont val="宋体"/>
        <charset val="134"/>
      </rPr>
      <t>建筑总面积约</t>
    </r>
    <r>
      <rPr>
        <sz val="13"/>
        <rFont val="Times New Roman"/>
        <charset val="134"/>
      </rPr>
      <t>2.4</t>
    </r>
    <r>
      <rPr>
        <sz val="13"/>
        <rFont val="宋体"/>
        <charset val="134"/>
      </rPr>
      <t>万平方米，田径运动场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平方米及附属工程、羽毛球、篮球场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平方米，道路及绿化工程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</si>
  <si>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青田伯温小学</t>
    </r>
  </si>
  <si>
    <r>
      <rPr>
        <sz val="13"/>
        <rFont val="宋体"/>
        <charset val="134"/>
      </rPr>
      <t>容纳学生</t>
    </r>
    <r>
      <rPr>
        <sz val="13"/>
        <rFont val="Times New Roman"/>
        <charset val="134"/>
      </rPr>
      <t>2500</t>
    </r>
    <r>
      <rPr>
        <sz val="13"/>
        <rFont val="宋体"/>
        <charset val="134"/>
      </rPr>
      <t>人，建教辅用房</t>
    </r>
    <r>
      <rPr>
        <sz val="13"/>
        <rFont val="Times New Roman"/>
        <charset val="134"/>
      </rPr>
      <t>16700</t>
    </r>
    <r>
      <rPr>
        <sz val="13"/>
        <rFont val="宋体"/>
        <charset val="134"/>
      </rPr>
      <t>平方米、学生宿舍</t>
    </r>
    <r>
      <rPr>
        <sz val="13"/>
        <rFont val="Times New Roman"/>
        <charset val="134"/>
      </rPr>
      <t>8000</t>
    </r>
    <r>
      <rPr>
        <sz val="13"/>
        <rFont val="宋体"/>
        <charset val="134"/>
      </rPr>
      <t>平方米、食堂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平方米、行政办公用房、运动场，完善校门、围墙、管网等附属工程，购置设备设施</t>
    </r>
  </si>
  <si>
    <t>上级无偿补助
债券
本级财力</t>
  </si>
  <si>
    <r>
      <rPr>
        <sz val="13"/>
        <rFont val="宋体"/>
        <charset val="134"/>
      </rPr>
      <t>教学用房</t>
    </r>
    <r>
      <rPr>
        <sz val="13"/>
        <rFont val="Times New Roman"/>
        <charset val="134"/>
      </rPr>
      <t>A</t>
    </r>
    <r>
      <rPr>
        <sz val="13"/>
        <rFont val="宋体"/>
        <charset val="134"/>
      </rPr>
      <t>栋、幼儿园完成主体施工，教学及辅助用房</t>
    </r>
    <r>
      <rPr>
        <sz val="13"/>
        <rFont val="Times New Roman"/>
        <charset val="134"/>
      </rPr>
      <t>B</t>
    </r>
    <r>
      <rPr>
        <sz val="13"/>
        <rFont val="宋体"/>
        <charset val="134"/>
      </rPr>
      <t>栋、</t>
    </r>
    <r>
      <rPr>
        <sz val="13"/>
        <rFont val="Times New Roman"/>
        <charset val="134"/>
      </rPr>
      <t>C</t>
    </r>
    <r>
      <rPr>
        <sz val="13"/>
        <rFont val="宋体"/>
        <charset val="134"/>
      </rPr>
      <t>栋进行主体施工</t>
    </r>
  </si>
  <si>
    <r>
      <rPr>
        <sz val="13"/>
        <rFont val="宋体"/>
        <charset val="134"/>
      </rPr>
      <t>何光政</t>
    </r>
  </si>
  <si>
    <r>
      <rPr>
        <b/>
        <sz val="13"/>
        <rFont val="宋体"/>
        <charset val="134"/>
      </rPr>
      <t>（二）卫生（</t>
    </r>
    <r>
      <rPr>
        <b/>
        <sz val="13"/>
        <rFont val="Times New Roman"/>
        <charset val="134"/>
      </rPr>
      <t>7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</si>
  <si>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巴中市传染病医院</t>
    </r>
  </si>
  <si>
    <r>
      <rPr>
        <sz val="13"/>
        <rFont val="宋体"/>
        <charset val="134"/>
      </rPr>
      <t>新建床位</t>
    </r>
    <r>
      <rPr>
        <sz val="13"/>
        <rFont val="Times New Roman"/>
        <charset val="134"/>
      </rPr>
      <t>408</t>
    </r>
    <r>
      <rPr>
        <sz val="13"/>
        <rFont val="宋体"/>
        <charset val="134"/>
      </rPr>
      <t>张，新建房屋建筑面积</t>
    </r>
    <r>
      <rPr>
        <sz val="13"/>
        <rFont val="Times New Roman"/>
        <charset val="134"/>
      </rPr>
      <t>32049.52</t>
    </r>
    <r>
      <rPr>
        <sz val="13"/>
        <rFont val="宋体"/>
        <charset val="134"/>
      </rPr>
      <t>平方米及附属设施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</si>
  <si>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人民医院</t>
    </r>
  </si>
  <si>
    <r>
      <rPr>
        <sz val="13"/>
        <rFont val="宋体"/>
        <charset val="134"/>
      </rPr>
      <t>李绍军</t>
    </r>
  </si>
  <si>
    <r>
      <rPr>
        <sz val="13"/>
        <rFont val="宋体"/>
        <charset val="134"/>
      </rPr>
      <t>南江县医疗卫生服务体系建设</t>
    </r>
  </si>
  <si>
    <r>
      <rPr>
        <sz val="13"/>
        <rFont val="宋体"/>
        <charset val="134"/>
      </rPr>
      <t>建县医院下两分院、妇幼保健院等综合大楼等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万平方米，新增床位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张，完善附属设施及设备购置</t>
    </r>
  </si>
  <si>
    <r>
      <rPr>
        <sz val="13"/>
        <rFont val="宋体"/>
        <charset val="134"/>
      </rPr>
      <t>上级无偿补助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市场化融资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</si>
  <si>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90%</t>
    </r>
  </si>
  <si>
    <r>
      <rPr>
        <sz val="13"/>
        <rFont val="宋体"/>
        <charset val="134"/>
      </rPr>
      <t>南江县下两中心卫生院等</t>
    </r>
  </si>
  <si>
    <r>
      <rPr>
        <sz val="13"/>
        <rFont val="宋体"/>
        <charset val="134"/>
      </rPr>
      <t>何军等</t>
    </r>
  </si>
  <si>
    <r>
      <rPr>
        <sz val="13"/>
        <rFont val="宋体"/>
        <charset val="134"/>
      </rPr>
      <t>南江县人民医院黄金院区</t>
    </r>
  </si>
  <si>
    <r>
      <rPr>
        <sz val="13"/>
        <rFont val="宋体"/>
        <charset val="134"/>
      </rPr>
      <t>新建门诊楼、住院楼（床位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张）、周转宿舍、食堂停车场及其配套设施业务用房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万平方米，完善院内绿化和附属设施建设，购置医疗设施设备</t>
    </r>
  </si>
  <si>
    <r>
      <rPr>
        <sz val="13"/>
        <rFont val="宋体"/>
        <charset val="134"/>
      </rPr>
      <t>上级无偿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银行贷款</t>
    </r>
  </si>
  <si>
    <r>
      <rPr>
        <sz val="13"/>
        <rFont val="宋体"/>
        <charset val="134"/>
      </rPr>
      <t>四川南江红鱼洞水库开发有限责任公司等</t>
    </r>
  </si>
  <si>
    <r>
      <rPr>
        <sz val="13"/>
        <rFont val="宋体"/>
        <charset val="134"/>
      </rPr>
      <t>岳明等</t>
    </r>
  </si>
  <si>
    <r>
      <rPr>
        <sz val="13"/>
        <rFont val="宋体"/>
        <charset val="134"/>
      </rPr>
      <t>通江县妇幼保健院（妇女儿童医院）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</si>
  <si>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66000</t>
    </r>
    <r>
      <rPr>
        <sz val="13"/>
        <rFont val="宋体"/>
        <charset val="134"/>
      </rPr>
      <t>平方米，规划床位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张及相关配套设施</t>
    </r>
  </si>
  <si>
    <t>完成住院楼消防、暖通、给排水、强电和外立面铝板、铝合金窗框等安装工程，6-11层地板铺装，完成院内部分道路及管网等附属设施</t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</si>
  <si>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妇幼保健院</t>
    </r>
  </si>
  <si>
    <r>
      <rPr>
        <sz val="13"/>
        <rFont val="宋体"/>
        <charset val="134"/>
      </rPr>
      <t>李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兵</t>
    </r>
  </si>
  <si>
    <r>
      <rPr>
        <sz val="13"/>
        <rFont val="宋体"/>
        <charset val="134"/>
      </rPr>
      <t>通江县中医医院住院楼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</si>
  <si>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14960</t>
    </r>
    <r>
      <rPr>
        <sz val="13"/>
        <rFont val="宋体"/>
        <charset val="134"/>
      </rPr>
      <t>平方米，新增床位</t>
    </r>
    <r>
      <rPr>
        <sz val="13"/>
        <rFont val="Times New Roman"/>
        <charset val="134"/>
      </rPr>
      <t>174</t>
    </r>
    <r>
      <rPr>
        <sz val="13"/>
        <rFont val="宋体"/>
        <charset val="134"/>
      </rPr>
      <t>张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</si>
  <si>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平方米主体工程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</si>
  <si>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中医院</t>
    </r>
  </si>
  <si>
    <r>
      <rPr>
        <sz val="13"/>
        <rFont val="宋体"/>
        <charset val="134"/>
      </rPr>
      <t>李显跃</t>
    </r>
  </si>
  <si>
    <r>
      <rPr>
        <sz val="13"/>
        <rFont val="宋体"/>
        <charset val="134"/>
      </rPr>
      <t>平昌县人民医院新院区</t>
    </r>
  </si>
  <si>
    <t>2019-2025</t>
  </si>
  <si>
    <r>
      <rPr>
        <sz val="13"/>
        <rFont val="宋体"/>
        <charset val="134"/>
      </rPr>
      <t>按三级甲等综合医院标准。设置床位</t>
    </r>
    <r>
      <rPr>
        <sz val="13"/>
        <rFont val="Times New Roman"/>
        <charset val="134"/>
      </rPr>
      <t>800</t>
    </r>
    <r>
      <rPr>
        <sz val="13"/>
        <rFont val="宋体"/>
        <charset val="134"/>
      </rPr>
      <t>张（含养老床位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张），总建筑面积</t>
    </r>
    <r>
      <rPr>
        <sz val="13"/>
        <rFont val="Times New Roman"/>
        <charset val="134"/>
      </rPr>
      <t>80000</t>
    </r>
    <r>
      <rPr>
        <sz val="13"/>
        <rFont val="宋体"/>
        <charset val="134"/>
      </rPr>
      <t>平方米及附属设施设备</t>
    </r>
  </si>
  <si>
    <t>上级无偿
补助
本级财力</t>
  </si>
  <si>
    <r>
      <rPr>
        <sz val="13"/>
        <rFont val="宋体"/>
        <charset val="134"/>
      </rPr>
      <t>完成建筑与装修工程、消防工程、给排水工程、强弱电工程</t>
    </r>
    <r>
      <rPr>
        <sz val="13"/>
        <rFont val="Times New Roman"/>
        <charset val="134"/>
      </rPr>
      <t>80%</t>
    </r>
    <r>
      <rPr>
        <sz val="13"/>
        <rFont val="宋体"/>
        <charset val="134"/>
      </rPr>
      <t>；空调工程</t>
    </r>
    <r>
      <rPr>
        <sz val="13"/>
        <rFont val="Times New Roman"/>
        <charset val="134"/>
      </rPr>
      <t>40%</t>
    </r>
    <r>
      <rPr>
        <sz val="13"/>
        <rFont val="宋体"/>
        <charset val="134"/>
      </rPr>
      <t>；室外工程</t>
    </r>
    <r>
      <rPr>
        <sz val="13"/>
        <rFont val="Times New Roman"/>
        <charset val="134"/>
      </rPr>
      <t>5%</t>
    </r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</si>
  <si>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人民医院</t>
    </r>
  </si>
  <si>
    <r>
      <rPr>
        <sz val="13"/>
        <rFont val="宋体"/>
        <charset val="134"/>
      </rPr>
      <t>刘学荣</t>
    </r>
  </si>
  <si>
    <r>
      <rPr>
        <sz val="13"/>
        <rFont val="宋体"/>
        <charset val="134"/>
      </rPr>
      <t>平昌县中医医院住院综合楼</t>
    </r>
  </si>
  <si>
    <r>
      <rPr>
        <sz val="13"/>
        <rFont val="宋体"/>
        <charset val="134"/>
      </rPr>
      <t>建业务用房</t>
    </r>
    <r>
      <rPr>
        <sz val="13"/>
        <rFont val="Times New Roman"/>
        <charset val="134"/>
      </rPr>
      <t>18000</t>
    </r>
    <r>
      <rPr>
        <sz val="13"/>
        <rFont val="宋体"/>
        <charset val="134"/>
      </rPr>
      <t>平方米，完善相关附属设施</t>
    </r>
  </si>
  <si>
    <t>上级无偿
补助
债券
本级财力</t>
  </si>
  <si>
    <r>
      <rPr>
        <sz val="13"/>
        <rFont val="宋体"/>
        <charset val="134"/>
      </rPr>
      <t>完成主体工程，进行室内装修</t>
    </r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</si>
  <si>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中医医院</t>
    </r>
  </si>
  <si>
    <r>
      <rPr>
        <sz val="13"/>
        <rFont val="宋体"/>
        <charset val="134"/>
      </rPr>
      <t>曾祥熙</t>
    </r>
  </si>
  <si>
    <r>
      <rPr>
        <b/>
        <sz val="13"/>
        <rFont val="宋体"/>
        <charset val="134"/>
      </rPr>
      <t>（三）安居工程（</t>
    </r>
    <r>
      <rPr>
        <b/>
        <sz val="13"/>
        <rFont val="Times New Roman"/>
        <charset val="134"/>
      </rPr>
      <t>6</t>
    </r>
    <r>
      <rPr>
        <b/>
        <sz val="13"/>
        <rFont val="宋体"/>
        <charset val="134"/>
      </rPr>
      <t>个）</t>
    </r>
  </si>
  <si>
    <t>巴州区老旧小区改造</t>
  </si>
  <si>
    <t>一期改造祠堂街、北门、江北等片区老旧小区87个，配套进行道路、停车场、公共厕所、电梯、路灯等设施建设；二期改造晏家扁、新市街等12个片区老旧小区125个，配套进行道路、停车场、公共厕所、电梯、路灯等设施建设</t>
  </si>
  <si>
    <t>一期完成祠堂街、白马井等片区老旧小区改造48个；二期完成晏家扁、新市街、红佛路、凤谷街等4个片区老旧小区改造22个</t>
  </si>
  <si>
    <t>汇鑫公司、源丰公司、城投公司、成达交投公司</t>
  </si>
  <si>
    <t>陈国斌、邹红英、梁波、杨鸿</t>
  </si>
  <si>
    <r>
      <rPr>
        <sz val="13"/>
        <rFont val="宋体"/>
        <charset val="134"/>
      </rPr>
      <t>巴州区棚户区改造</t>
    </r>
  </si>
  <si>
    <r>
      <rPr>
        <sz val="13"/>
        <rFont val="宋体"/>
        <charset val="134"/>
      </rPr>
      <t>建设化成赵家湾社区棚户区改造</t>
    </r>
    <r>
      <rPr>
        <sz val="13"/>
        <rFont val="Times New Roman"/>
        <charset val="134"/>
      </rPr>
      <t>5.7</t>
    </r>
    <r>
      <rPr>
        <sz val="13"/>
        <rFont val="宋体"/>
        <charset val="134"/>
      </rPr>
      <t>万平方米、回风北路二段棚户区改造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万平方米安置住房并配套基础设施；新桥片区棚户改造</t>
    </r>
    <r>
      <rPr>
        <sz val="13"/>
        <rFont val="Times New Roman"/>
        <charset val="134"/>
      </rPr>
      <t>15.5</t>
    </r>
    <r>
      <rPr>
        <sz val="13"/>
        <rFont val="宋体"/>
        <charset val="134"/>
      </rPr>
      <t>万平方米，配套建设小区道路、给排水、供电、供气、绿化等基础设施</t>
    </r>
  </si>
  <si>
    <r>
      <rPr>
        <sz val="13"/>
        <rFont val="宋体"/>
        <charset val="134"/>
      </rPr>
      <t>化成赵家湾社区棚户区改造主体施工；回风北路二段棚户区改造完工；新桥片区棚户改造主体建设</t>
    </r>
  </si>
  <si>
    <r>
      <rPr>
        <sz val="13"/>
        <rFont val="宋体"/>
        <charset val="134"/>
      </rPr>
      <t>南江县城镇危旧房棚户区改造</t>
    </r>
  </si>
  <si>
    <r>
      <rPr>
        <sz val="13"/>
        <rFont val="宋体"/>
        <charset val="134"/>
      </rPr>
      <t>改造棚户区危旧房</t>
    </r>
    <r>
      <rPr>
        <sz val="13"/>
        <rFont val="Times New Roman"/>
        <charset val="134"/>
      </rPr>
      <t>5800</t>
    </r>
    <r>
      <rPr>
        <sz val="13"/>
        <rFont val="宋体"/>
        <charset val="134"/>
      </rPr>
      <t>户，配套建设基础设施</t>
    </r>
  </si>
  <si>
    <r>
      <rPr>
        <sz val="13"/>
        <rFont val="宋体"/>
        <charset val="134"/>
      </rPr>
      <t>上级无偿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本级财力</t>
    </r>
  </si>
  <si>
    <r>
      <rPr>
        <sz val="13"/>
        <rFont val="宋体"/>
        <charset val="134"/>
      </rPr>
      <t>完成杨家河、文光片区等棚户区改造；有序推进太子洞片区、政务中心至革命村、沙溪坝等棚户区改造</t>
    </r>
  </si>
  <si>
    <r>
      <rPr>
        <sz val="13"/>
        <rFont val="宋体"/>
        <charset val="134"/>
      </rPr>
      <t>南江县城市建设投资开发有限公司等</t>
    </r>
  </si>
  <si>
    <r>
      <rPr>
        <sz val="13"/>
        <rFont val="宋体"/>
        <charset val="134"/>
      </rPr>
      <t>岳开彦等</t>
    </r>
  </si>
  <si>
    <r>
      <rPr>
        <sz val="13"/>
        <rFont val="宋体"/>
        <charset val="134"/>
      </rPr>
      <t>通江县红卫村片区旧城综合改造</t>
    </r>
  </si>
  <si>
    <r>
      <rPr>
        <sz val="13"/>
        <rFont val="宋体"/>
        <charset val="134"/>
      </rPr>
      <t>总建设面积</t>
    </r>
    <r>
      <rPr>
        <sz val="13"/>
        <rFont val="Times New Roman"/>
        <charset val="134"/>
      </rPr>
      <t>69493.92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</si>
  <si>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完成主体内部砌体填充</t>
    </r>
  </si>
  <si>
    <r>
      <rPr>
        <sz val="13"/>
        <rFont val="宋体"/>
        <charset val="134"/>
      </rPr>
      <t>苟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鹏</t>
    </r>
  </si>
  <si>
    <r>
      <rPr>
        <sz val="13"/>
        <rFont val="宋体"/>
        <charset val="134"/>
      </rPr>
      <t>黄家沟插旗山片区安置房二期</t>
    </r>
  </si>
  <si>
    <r>
      <rPr>
        <sz val="13"/>
        <rFont val="宋体"/>
        <charset val="134"/>
      </rPr>
      <t>建设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万平方米的安置还房及配套基础设施</t>
    </r>
  </si>
  <si>
    <r>
      <rPr>
        <sz val="13"/>
        <rFont val="宋体"/>
        <charset val="134"/>
      </rPr>
      <t>巴中市华兴房地产开发有限公司</t>
    </r>
  </si>
  <si>
    <r>
      <rPr>
        <sz val="13"/>
        <rFont val="宋体"/>
        <charset val="134"/>
      </rPr>
      <t>张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毅</t>
    </r>
  </si>
  <si>
    <r>
      <rPr>
        <sz val="13"/>
        <rFont val="宋体"/>
        <charset val="134"/>
      </rPr>
      <t>时新片区棚户区改造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</si>
  <si>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13</t>
    </r>
    <r>
      <rPr>
        <sz val="13"/>
        <rFont val="宋体"/>
        <charset val="134"/>
      </rPr>
      <t>万平方米，其中地下建筑约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万平方米，共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栋建筑</t>
    </r>
  </si>
  <si>
    <r>
      <rPr>
        <sz val="13"/>
        <rFont val="宋体"/>
        <charset val="134"/>
      </rPr>
      <t>聚丰实业有限公司</t>
    </r>
  </si>
  <si>
    <r>
      <rPr>
        <sz val="13"/>
        <rFont val="宋体"/>
        <charset val="134"/>
      </rPr>
      <t>刘百兴</t>
    </r>
  </si>
  <si>
    <r>
      <rPr>
        <b/>
        <sz val="13"/>
        <rFont val="宋体"/>
        <charset val="134"/>
      </rPr>
      <t>（四）扶贫开发（个）</t>
    </r>
  </si>
  <si>
    <r>
      <rPr>
        <b/>
        <sz val="13"/>
        <rFont val="宋体"/>
        <charset val="134"/>
      </rPr>
      <t>（五）文化体育（</t>
    </r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</si>
  <si>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南江县文化体育综合体</t>
    </r>
  </si>
  <si>
    <r>
      <rPr>
        <sz val="13"/>
        <rFont val="宋体"/>
        <charset val="134"/>
      </rPr>
      <t>新建体育场</t>
    </r>
    <r>
      <rPr>
        <sz val="13"/>
        <rFont val="Times New Roman"/>
        <charset val="134"/>
      </rPr>
      <t>1.8</t>
    </r>
    <r>
      <rPr>
        <sz val="13"/>
        <rFont val="宋体"/>
        <charset val="134"/>
      </rPr>
      <t>万平方米、商业综合体</t>
    </r>
    <r>
      <rPr>
        <sz val="13"/>
        <rFont val="Times New Roman"/>
        <charset val="134"/>
      </rPr>
      <t>5.3</t>
    </r>
    <r>
      <rPr>
        <sz val="13"/>
        <rFont val="宋体"/>
        <charset val="134"/>
      </rPr>
      <t>万平方米，配套附属设施设备</t>
    </r>
  </si>
  <si>
    <r>
      <rPr>
        <sz val="13"/>
        <rFont val="宋体"/>
        <charset val="134"/>
      </rPr>
      <t>完成主体施工</t>
    </r>
  </si>
  <si>
    <r>
      <rPr>
        <sz val="13"/>
        <rFont val="宋体"/>
        <charset val="134"/>
      </rPr>
      <t>巴中云瑞置业有限公司</t>
    </r>
  </si>
  <si>
    <r>
      <rPr>
        <sz val="13"/>
        <rFont val="宋体"/>
        <charset val="134"/>
      </rPr>
      <t>甘明平</t>
    </r>
  </si>
  <si>
    <r>
      <rPr>
        <b/>
        <sz val="13"/>
        <rFont val="宋体"/>
        <charset val="134"/>
      </rPr>
      <t>（六）社会保障（</t>
    </r>
    <r>
      <rPr>
        <b/>
        <sz val="13"/>
        <rFont val="Times New Roman"/>
        <charset val="134"/>
      </rPr>
      <t>4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</si>
  <si>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巴中殡仪馆</t>
    </r>
  </si>
  <si>
    <r>
      <rPr>
        <sz val="13"/>
        <rFont val="宋体"/>
        <charset val="134"/>
      </rPr>
      <t>建综合办公楼、尸体冷冻库、遗体停放车间；建悼念厅、火化车间及业务配套用房</t>
    </r>
    <r>
      <rPr>
        <sz val="13"/>
        <rFont val="Times New Roman"/>
        <charset val="134"/>
      </rPr>
      <t>7589</t>
    </r>
    <r>
      <rPr>
        <sz val="13"/>
        <rFont val="宋体"/>
        <charset val="134"/>
      </rPr>
      <t>平方米；建连接道路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公里，完善配套基础设施</t>
    </r>
  </si>
  <si>
    <r>
      <rPr>
        <sz val="13"/>
        <rFont val="宋体"/>
        <charset val="134"/>
      </rPr>
      <t>巴中铭德生命纪念园有限责任公司</t>
    </r>
  </si>
  <si>
    <r>
      <rPr>
        <sz val="13"/>
        <rFont val="宋体"/>
        <charset val="134"/>
      </rPr>
      <t>陈兴军</t>
    </r>
  </si>
  <si>
    <r>
      <rPr>
        <sz val="13"/>
        <rFont val="宋体"/>
        <charset val="134"/>
      </rPr>
      <t>通江县颐椿养老康复中心</t>
    </r>
  </si>
  <si>
    <r>
      <rPr>
        <sz val="13"/>
        <rFont val="宋体"/>
        <charset val="134"/>
      </rPr>
      <t>建设养老机构、综合性医院、康养食品生产基地、森林运动主题公园；建设田园式酒店、广场及附属工程、景观水池及挡墙工程</t>
    </r>
  </si>
  <si>
    <r>
      <rPr>
        <sz val="13"/>
        <rFont val="宋体"/>
        <charset val="134"/>
      </rPr>
      <t>完成广场及附属工程、景观水池、挡墙及装修工程的</t>
    </r>
    <r>
      <rPr>
        <sz val="13"/>
        <rFont val="Times New Roman"/>
        <charset val="134"/>
      </rPr>
      <t>50%</t>
    </r>
  </si>
  <si>
    <r>
      <rPr>
        <sz val="13"/>
        <rFont val="宋体"/>
        <charset val="134"/>
      </rPr>
      <t>通江县颐椿康养服务有限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责任公司</t>
    </r>
  </si>
  <si>
    <r>
      <rPr>
        <sz val="13"/>
        <rFont val="宋体"/>
        <charset val="134"/>
      </rPr>
      <t>薛居顺</t>
    </r>
  </si>
  <si>
    <r>
      <rPr>
        <sz val="13"/>
        <rFont val="宋体"/>
        <charset val="134"/>
      </rPr>
      <t>平昌县养老服务体系及升级改造</t>
    </r>
  </si>
  <si>
    <r>
      <rPr>
        <sz val="13"/>
        <rFont val="宋体"/>
        <charset val="134"/>
      </rPr>
      <t>新建、改建养老中心及配套设施建设</t>
    </r>
  </si>
  <si>
    <r>
      <rPr>
        <sz val="13"/>
        <rFont val="宋体"/>
        <charset val="134"/>
      </rPr>
      <t>本级财力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上级无偿
补助</t>
    </r>
  </si>
  <si>
    <r>
      <rPr>
        <sz val="13"/>
        <rFont val="宋体"/>
        <charset val="134"/>
      </rPr>
      <t>板庙敬老院完工，巴灵台老年养护中心主体工程完工等</t>
    </r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</si>
  <si>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民政局</t>
    </r>
  </si>
  <si>
    <r>
      <rPr>
        <sz val="13"/>
        <rFont val="宋体"/>
        <charset val="134"/>
      </rPr>
      <t>苟国聪</t>
    </r>
  </si>
  <si>
    <r>
      <rPr>
        <sz val="13"/>
        <rFont val="宋体"/>
        <charset val="134"/>
      </rPr>
      <t>平昌县生态陵园</t>
    </r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</si>
  <si>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平方米，建设接待中心、火化车间、吊唁堂、骨灰存放室等服务设施及设备购置</t>
    </r>
  </si>
  <si>
    <r>
      <rPr>
        <sz val="13"/>
        <rFont val="宋体"/>
        <charset val="134"/>
      </rPr>
      <t>债券
企业自筹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银行贷款</t>
    </r>
  </si>
  <si>
    <r>
      <rPr>
        <sz val="13"/>
        <rFont val="宋体"/>
        <charset val="134"/>
      </rPr>
      <t>殡仪馆主体工程完工</t>
    </r>
  </si>
  <si>
    <r>
      <rPr>
        <sz val="13"/>
        <rFont val="宋体"/>
        <charset val="134"/>
      </rPr>
      <t>金宝金鑫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公司</t>
    </r>
  </si>
  <si>
    <r>
      <rPr>
        <b/>
        <sz val="13"/>
        <rFont val="宋体"/>
        <charset val="134"/>
      </rPr>
      <t>四、生态环保（</t>
    </r>
    <r>
      <rPr>
        <b/>
        <sz val="13"/>
        <rFont val="Times New Roman"/>
        <charset val="134"/>
      </rPr>
      <t>5</t>
    </r>
    <r>
      <rPr>
        <b/>
        <sz val="13"/>
        <rFont val="宋体"/>
        <charset val="134"/>
      </rPr>
      <t>个）</t>
    </r>
  </si>
  <si>
    <r>
      <rPr>
        <sz val="13"/>
        <rFont val="宋体"/>
        <charset val="134"/>
      </rPr>
      <t>林业灾害防治体系建设</t>
    </r>
  </si>
  <si>
    <r>
      <rPr>
        <sz val="13"/>
        <rFont val="宋体"/>
        <charset val="134"/>
      </rPr>
      <t>实施巴中市森林火灾高风险区综合治理；建设松材线虫一体化防控体系，开展松材线虫病疫木除治等</t>
    </r>
  </si>
  <si>
    <r>
      <rPr>
        <sz val="13"/>
        <rFont val="宋体"/>
        <charset val="134"/>
      </rPr>
      <t>推进巴中市森林火灾高风险区综合治理项目，完成视频监控系统、防火物资采购。推进长江上游渠江流域松材线虫病防控体系建设，采购除治设施设备，开展松材线虫病疫木除治、春秋季专项普查</t>
    </r>
  </si>
  <si>
    <r>
      <rPr>
        <sz val="13"/>
        <rFont val="宋体"/>
        <charset val="134"/>
      </rPr>
      <t>巴州区、恩阳区农业农村局，南江县、通江县、平昌县林业局</t>
    </r>
  </si>
  <si>
    <r>
      <rPr>
        <sz val="13"/>
        <rFont val="宋体"/>
        <charset val="134"/>
      </rPr>
      <t>冯</t>
    </r>
    <r>
      <rPr>
        <sz val="13"/>
        <rFont val="Times New Roman"/>
        <charset val="134"/>
      </rPr>
      <t xml:space="preserve">  </t>
    </r>
    <r>
      <rPr>
        <sz val="13"/>
        <rFont val="宋体"/>
        <charset val="134"/>
      </rPr>
      <t>钰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屈富民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王善春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王青松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周大军</t>
    </r>
  </si>
  <si>
    <t>市林业局</t>
  </si>
  <si>
    <r>
      <rPr>
        <sz val="13"/>
        <rFont val="宋体"/>
        <charset val="134"/>
      </rPr>
      <t>杨</t>
    </r>
    <r>
      <rPr>
        <sz val="13"/>
        <rFont val="Times New Roman"/>
        <charset val="134"/>
      </rPr>
      <t xml:space="preserve">    </t>
    </r>
    <r>
      <rPr>
        <sz val="13"/>
        <rFont val="宋体"/>
        <charset val="134"/>
      </rPr>
      <t>杰</t>
    </r>
  </si>
  <si>
    <r>
      <rPr>
        <sz val="13"/>
        <rFont val="宋体"/>
        <charset val="134"/>
      </rPr>
      <t>巴州区农村厕所革命及生活污水整治</t>
    </r>
  </si>
  <si>
    <r>
      <rPr>
        <sz val="13"/>
        <rFont val="宋体"/>
        <charset val="134"/>
      </rPr>
      <t>新改建乡村公厕</t>
    </r>
    <r>
      <rPr>
        <sz val="13"/>
        <rFont val="Times New Roman"/>
        <charset val="134"/>
      </rPr>
      <t>45</t>
    </r>
    <r>
      <rPr>
        <sz val="13"/>
        <rFont val="宋体"/>
        <charset val="134"/>
      </rPr>
      <t>座，新改建农村户厕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户；农村生活污水处理设施：新建聚居点污水收集管网</t>
    </r>
    <r>
      <rPr>
        <sz val="13"/>
        <rFont val="Times New Roman"/>
        <charset val="134"/>
      </rPr>
      <t>110.81</t>
    </r>
    <r>
      <rPr>
        <sz val="13"/>
        <rFont val="宋体"/>
        <charset val="134"/>
      </rPr>
      <t>千米，建设场镇污水管网连接线</t>
    </r>
    <r>
      <rPr>
        <sz val="13"/>
        <rFont val="Times New Roman"/>
        <charset val="134"/>
      </rPr>
      <t>32.68</t>
    </r>
    <r>
      <rPr>
        <sz val="13"/>
        <rFont val="宋体"/>
        <charset val="134"/>
      </rPr>
      <t>千米，购置安装一体化污水处理设施</t>
    </r>
    <r>
      <rPr>
        <sz val="13"/>
        <rFont val="Times New Roman"/>
        <charset val="134"/>
      </rPr>
      <t>70</t>
    </r>
    <r>
      <rPr>
        <sz val="13"/>
        <rFont val="宋体"/>
        <charset val="134"/>
      </rPr>
      <t>套，新建氧化沟污水处理设施</t>
    </r>
  </si>
  <si>
    <r>
      <rPr>
        <sz val="13"/>
        <rFont val="宋体"/>
        <charset val="134"/>
      </rPr>
      <t>各乡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镇长</t>
    </r>
  </si>
  <si>
    <r>
      <rPr>
        <sz val="13"/>
        <rFont val="宋体"/>
        <charset val="134"/>
      </rPr>
      <t>巴州区畜禽粪污资源化利用</t>
    </r>
  </si>
  <si>
    <r>
      <rPr>
        <sz val="13"/>
        <rFont val="宋体"/>
        <charset val="134"/>
      </rPr>
      <t>新建沼气罐（池）、沉淀池、贮液罐（池）</t>
    </r>
    <r>
      <rPr>
        <sz val="13"/>
        <rFont val="Times New Roman"/>
        <charset val="134"/>
      </rPr>
      <t>,</t>
    </r>
    <r>
      <rPr>
        <sz val="13"/>
        <rFont val="宋体"/>
        <charset val="134"/>
      </rPr>
      <t>铺设排污管道、雨污分离沟</t>
    </r>
    <r>
      <rPr>
        <sz val="13"/>
        <rFont val="Times New Roman"/>
        <charset val="134"/>
      </rPr>
      <t>3.8</t>
    </r>
    <r>
      <rPr>
        <sz val="13"/>
        <rFont val="宋体"/>
        <charset val="134"/>
      </rPr>
      <t>公里；购置安装配套设备及清运设施，完善消毒防疫设施</t>
    </r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</si>
  <si>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畜牧站</t>
    </r>
  </si>
  <si>
    <r>
      <rPr>
        <sz val="13"/>
        <rFont val="宋体"/>
        <charset val="134"/>
      </rPr>
      <t>陈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颖</t>
    </r>
  </si>
  <si>
    <r>
      <rPr>
        <sz val="13"/>
        <rFont val="宋体"/>
        <charset val="134"/>
      </rPr>
      <t>恩阳区长江经济带农业面源污染治理</t>
    </r>
  </si>
  <si>
    <t>畜禽养殖污染治理，农田面源污染治理，水产养殖污染治理及配套设施</t>
  </si>
  <si>
    <r>
      <rPr>
        <sz val="13"/>
        <rFont val="宋体"/>
        <charset val="134"/>
      </rPr>
      <t>恩阳区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农业农村局</t>
    </r>
  </si>
  <si>
    <r>
      <rPr>
        <sz val="13"/>
        <rFont val="宋体"/>
        <charset val="134"/>
      </rPr>
      <t>通江县春在污水处理</t>
    </r>
  </si>
  <si>
    <r>
      <rPr>
        <sz val="13"/>
        <rFont val="宋体"/>
        <charset val="134"/>
      </rPr>
      <t>新建日处理污水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立方米污水处理厂一座，污水主干管</t>
    </r>
    <r>
      <rPr>
        <sz val="13"/>
        <rFont val="Times New Roman"/>
        <charset val="134"/>
      </rPr>
      <t>24780</t>
    </r>
    <r>
      <rPr>
        <sz val="13"/>
        <rFont val="宋体"/>
        <charset val="134"/>
      </rPr>
      <t>米，管径范围为</t>
    </r>
    <r>
      <rPr>
        <sz val="13"/>
        <rFont val="Times New Roman"/>
        <charset val="134"/>
      </rPr>
      <t>DN300-DN800</t>
    </r>
    <r>
      <rPr>
        <sz val="13"/>
        <rFont val="宋体"/>
        <charset val="134"/>
      </rPr>
      <t>，一体化预制污水提升泵站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座，完善污水处理设施及配套管网</t>
    </r>
  </si>
  <si>
    <r>
      <rPr>
        <sz val="13"/>
        <rFont val="宋体"/>
        <charset val="134"/>
      </rPr>
      <t>通江县工旅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实业有限公司</t>
    </r>
  </si>
  <si>
    <t>巴中市2021年市级重点项目建设计划名单（前期）</t>
  </si>
  <si>
    <t>建设
批次</t>
  </si>
  <si>
    <t>估算总投资</t>
  </si>
  <si>
    <t>截止2020年底
前期工作进展情况</t>
  </si>
  <si>
    <t>2021年前期
工作推进目标</t>
  </si>
  <si>
    <t xml:space="preserve">责任单位         </t>
  </si>
  <si>
    <t>合计（5个）</t>
  </si>
  <si>
    <t>一、基础设施（3个）</t>
  </si>
  <si>
    <t>（一）公路（3个）</t>
  </si>
  <si>
    <t>镇广高速公路川陕界至王坪段</t>
  </si>
  <si>
    <t>主线全长49.016公里，双向四车道，设计速度100公里/小时，路基宽26米；两河口高速公路支线，全长14.417公里，设计速度80公里/小时，路基宽25.5米</t>
  </si>
  <si>
    <t>工可报告通过省级联合评审，完成用地预审和规划选址要件编制</t>
  </si>
  <si>
    <t>力争基本完成前期工作</t>
  </si>
  <si>
    <t>市交通
运输局</t>
  </si>
  <si>
    <t>S203通江县洪口镇至麻石镇段改建工程</t>
  </si>
  <si>
    <t>长56.98公里，二级公路，路基宽8.5米，沥青砼路面</t>
  </si>
  <si>
    <t>完成可研编制</t>
  </si>
  <si>
    <t>完成施工图设计</t>
  </si>
  <si>
    <t>G542广元至万州公路平昌段改建工程</t>
  </si>
  <si>
    <t>按一级公路标准，改建道路63公里，双向4车道及配套设施</t>
  </si>
  <si>
    <t>平昌路段的实物锁定</t>
  </si>
  <si>
    <t>进行初步设计</t>
  </si>
  <si>
    <t>二、产业发展（2个）</t>
  </si>
  <si>
    <t>（一）商贸物流（1个）</t>
  </si>
  <si>
    <t>秦巴山区中药材
交易中心</t>
  </si>
  <si>
    <t>建设面积 20000平方米，集中药材交易、展示、仓储物流、电子商务为一体的现代化、多功能的中药材综合贸易中心</t>
  </si>
  <si>
    <t>开展项目前期工作洽谈、对接</t>
  </si>
  <si>
    <t>初步完成项目选址</t>
  </si>
  <si>
    <t>市中医药产业促进中心</t>
  </si>
  <si>
    <t>邹  理</t>
  </si>
  <si>
    <t>（二）能源（1个）</t>
  </si>
  <si>
    <t>华能巴中燃机建设</t>
  </si>
  <si>
    <t>2*450MW天然气燃机电厂，年发电量约2373.8GW·h，年用4.5亿立方米</t>
  </si>
  <si>
    <t>完成项目核准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</si>
</sst>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00"/>
    <numFmt numFmtId="179" formatCode="#,##0_);[Red]\(#,##0\)"/>
    <numFmt numFmtId="180" formatCode="0.0%"/>
  </numFmts>
  <fonts count="82">
    <font>
      <sz val="12"/>
      <name val="宋体"/>
      <charset val="134"/>
    </font>
    <font>
      <b/>
      <sz val="12"/>
      <color indexed="8"/>
      <name val="宋体"/>
      <charset val="134"/>
    </font>
    <font>
      <sz val="12"/>
      <name val="方正仿宋_GBK"/>
      <charset val="134"/>
    </font>
    <font>
      <sz val="12"/>
      <color indexed="8"/>
      <name val="宋体"/>
      <charset val="134"/>
    </font>
    <font>
      <sz val="14"/>
      <color indexed="8"/>
      <name val="方正黑体_GBK"/>
      <charset val="134"/>
    </font>
    <font>
      <sz val="28"/>
      <color indexed="8"/>
      <name val="方正小标宋简体"/>
      <charset val="134"/>
    </font>
    <font>
      <sz val="11"/>
      <color indexed="8"/>
      <name val="宋体"/>
      <charset val="134"/>
    </font>
    <font>
      <sz val="13"/>
      <color indexed="8"/>
      <name val="黑体"/>
      <charset val="134"/>
    </font>
    <font>
      <b/>
      <sz val="13"/>
      <color indexed="8"/>
      <name val="宋体"/>
      <charset val="134"/>
      <scheme val="minor"/>
    </font>
    <font>
      <sz val="13"/>
      <color indexed="8"/>
      <name val="宋体"/>
      <charset val="134"/>
      <scheme val="minor"/>
    </font>
    <font>
      <b/>
      <sz val="13"/>
      <name val="宋体"/>
      <charset val="134"/>
      <scheme val="minor"/>
    </font>
    <font>
      <sz val="13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方正仿宋_GBK"/>
      <charset val="134"/>
    </font>
    <font>
      <sz val="14"/>
      <name val="方正黑体_GBK"/>
      <charset val="134"/>
    </font>
    <font>
      <sz val="28"/>
      <name val="方正小标宋简体"/>
      <charset val="134"/>
    </font>
    <font>
      <sz val="13"/>
      <name val="方正仿宋_GBK"/>
      <charset val="134"/>
    </font>
    <font>
      <sz val="13"/>
      <name val="黑体"/>
      <charset val="134"/>
    </font>
    <font>
      <b/>
      <sz val="13"/>
      <name val="宋体"/>
      <charset val="134"/>
    </font>
    <font>
      <b/>
      <sz val="13"/>
      <name val="Times New Roman"/>
      <charset val="134"/>
    </font>
    <font>
      <sz val="13"/>
      <name val="Times New Roman"/>
      <charset val="134"/>
    </font>
    <font>
      <sz val="13"/>
      <name val="宋体"/>
      <charset val="0"/>
      <scheme val="minor"/>
    </font>
    <font>
      <sz val="13"/>
      <color theme="1"/>
      <name val="宋体"/>
      <charset val="0"/>
      <scheme val="minor"/>
    </font>
    <font>
      <sz val="13"/>
      <name val="Times New Roman"/>
      <charset val="0"/>
    </font>
    <font>
      <sz val="14"/>
      <name val="Times New Roman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3"/>
      <color theme="1"/>
      <name val="宋体"/>
      <charset val="134"/>
    </font>
    <font>
      <sz val="13"/>
      <name val="宋体"/>
      <charset val="0"/>
    </font>
    <font>
      <b/>
      <sz val="14"/>
      <name val="Times New Roman"/>
      <charset val="134"/>
    </font>
    <font>
      <sz val="26"/>
      <name val="方正小标宋简体"/>
      <charset val="134"/>
    </font>
    <font>
      <sz val="14"/>
      <name val="华文中宋"/>
      <charset val="134"/>
    </font>
    <font>
      <sz val="10"/>
      <name val="华文中宋"/>
      <charset val="134"/>
    </font>
    <font>
      <sz val="10"/>
      <name val="宋体"/>
      <charset val="134"/>
    </font>
    <font>
      <sz val="12"/>
      <name val="黑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25"/>
      <name val="方正小标宋简体"/>
      <charset val="134"/>
    </font>
    <font>
      <sz val="22"/>
      <name val="方正小标宋简体"/>
      <charset val="134"/>
    </font>
    <font>
      <sz val="16"/>
      <name val="黑体"/>
      <charset val="134"/>
    </font>
    <font>
      <sz val="50"/>
      <name val="方正小标宋简体"/>
      <charset val="134"/>
    </font>
    <font>
      <sz val="18"/>
      <name val="方正黑体_GBK"/>
      <charset val="134"/>
    </font>
    <font>
      <sz val="12"/>
      <name val="Times New Roman"/>
      <charset val="134"/>
    </font>
    <font>
      <b/>
      <sz val="28"/>
      <name val="华文中宋"/>
      <charset val="134"/>
    </font>
    <font>
      <b/>
      <sz val="20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b/>
      <sz val="28"/>
      <name val="方正小标宋_GBK"/>
      <charset val="134"/>
    </font>
    <font>
      <sz val="14"/>
      <name val="方正仿宋_GBK"/>
      <charset val="134"/>
    </font>
    <font>
      <sz val="20"/>
      <name val="方正黑体_GBK"/>
      <charset val="134"/>
    </font>
    <font>
      <b/>
      <sz val="20"/>
      <name val="方正仿宋_GBK"/>
      <charset val="134"/>
    </font>
    <font>
      <sz val="20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Arial"/>
      <charset val="134"/>
    </font>
    <font>
      <sz val="12"/>
      <name val="Arial"/>
      <charset val="134"/>
    </font>
    <font>
      <sz val="10"/>
      <name val="Arial"/>
      <charset val="134"/>
    </font>
    <font>
      <sz val="13"/>
      <color indexed="8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 tint="0.39982299264503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43" fontId="58" fillId="0" borderId="0" applyFont="0" applyFill="0" applyBorder="0" applyAlignment="0" applyProtection="0">
      <alignment vertical="center"/>
    </xf>
    <xf numFmtId="44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2" fontId="58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6" borderId="10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7" borderId="13" applyNumberFormat="0" applyAlignment="0" applyProtection="0">
      <alignment vertical="center"/>
    </xf>
    <xf numFmtId="0" fontId="68" fillId="8" borderId="14" applyNumberFormat="0" applyAlignment="0" applyProtection="0">
      <alignment vertical="center"/>
    </xf>
    <xf numFmtId="0" fontId="69" fillId="8" borderId="13" applyNumberFormat="0" applyAlignment="0" applyProtection="0">
      <alignment vertical="center"/>
    </xf>
    <xf numFmtId="0" fontId="70" fillId="9" borderId="15" applyNumberFormat="0" applyAlignment="0" applyProtection="0">
      <alignment vertical="center"/>
    </xf>
    <xf numFmtId="0" fontId="71" fillId="0" borderId="16" applyNumberFormat="0" applyFill="0" applyAlignment="0" applyProtection="0">
      <alignment vertical="center"/>
    </xf>
    <xf numFmtId="0" fontId="72" fillId="0" borderId="17" applyNumberFormat="0" applyFill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77" fillId="14" borderId="0" applyNumberFormat="0" applyBorder="0" applyAlignment="0" applyProtection="0">
      <alignment vertical="center"/>
    </xf>
    <xf numFmtId="0" fontId="77" fillId="15" borderId="0" applyNumberFormat="0" applyBorder="0" applyAlignment="0" applyProtection="0">
      <alignment vertical="center"/>
    </xf>
    <xf numFmtId="0" fontId="76" fillId="16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77" fillId="19" borderId="0" applyNumberFormat="0" applyBorder="0" applyAlignment="0" applyProtection="0">
      <alignment vertical="center"/>
    </xf>
    <xf numFmtId="0" fontId="76" fillId="20" borderId="0" applyNumberFormat="0" applyBorder="0" applyAlignment="0" applyProtection="0">
      <alignment vertical="center"/>
    </xf>
    <xf numFmtId="0" fontId="76" fillId="21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77" fillId="23" borderId="0" applyNumberFormat="0" applyBorder="0" applyAlignment="0" applyProtection="0">
      <alignment vertical="center"/>
    </xf>
    <xf numFmtId="0" fontId="76" fillId="24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7" fillId="26" borderId="0" applyNumberFormat="0" applyBorder="0" applyAlignment="0" applyProtection="0">
      <alignment vertical="center"/>
    </xf>
    <xf numFmtId="0" fontId="77" fillId="27" borderId="0" applyNumberFormat="0" applyBorder="0" applyAlignment="0" applyProtection="0">
      <alignment vertical="center"/>
    </xf>
    <xf numFmtId="0" fontId="76" fillId="28" borderId="0" applyNumberFormat="0" applyBorder="0" applyAlignment="0" applyProtection="0">
      <alignment vertical="center"/>
    </xf>
    <xf numFmtId="0" fontId="76" fillId="29" borderId="0" applyNumberFormat="0" applyBorder="0" applyAlignment="0" applyProtection="0">
      <alignment vertical="center"/>
    </xf>
    <xf numFmtId="0" fontId="77" fillId="30" borderId="0" applyNumberFormat="0" applyBorder="0" applyAlignment="0" applyProtection="0">
      <alignment vertical="center"/>
    </xf>
    <xf numFmtId="0" fontId="77" fillId="31" borderId="0" applyNumberFormat="0" applyBorder="0" applyAlignment="0" applyProtection="0">
      <alignment vertical="center"/>
    </xf>
    <xf numFmtId="0" fontId="76" fillId="32" borderId="0" applyNumberFormat="0" applyBorder="0" applyAlignment="0" applyProtection="0">
      <alignment vertical="center"/>
    </xf>
    <xf numFmtId="0" fontId="76" fillId="33" borderId="0" applyNumberFormat="0" applyBorder="0" applyAlignment="0" applyProtection="0">
      <alignment vertical="center"/>
    </xf>
    <xf numFmtId="0" fontId="77" fillId="34" borderId="0" applyNumberFormat="0" applyBorder="0" applyAlignment="0" applyProtection="0">
      <alignment vertical="center"/>
    </xf>
    <xf numFmtId="0" fontId="77" fillId="35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8" fillId="0" borderId="0" applyNumberFormat="0" applyFill="0" applyBorder="0" applyAlignment="0" applyProtection="0"/>
    <xf numFmtId="0" fontId="4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/>
    <xf numFmtId="0" fontId="0" fillId="0" borderId="0"/>
    <xf numFmtId="0" fontId="58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8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80" fillId="0" borderId="0"/>
    <xf numFmtId="0" fontId="0" fillId="0" borderId="0"/>
    <xf numFmtId="0" fontId="0" fillId="0" borderId="0"/>
  </cellStyleXfs>
  <cellXfs count="348">
    <xf numFmtId="0" fontId="0" fillId="0" borderId="0" xfId="0" applyFont="1"/>
    <xf numFmtId="0" fontId="1" fillId="0" borderId="0" xfId="0" applyFont="1" applyFill="1"/>
    <xf numFmtId="0" fontId="0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65" applyFont="1" applyFill="1" applyBorder="1" applyAlignment="1">
      <alignment horizontal="left" vertical="center"/>
    </xf>
    <xf numFmtId="0" fontId="8" fillId="0" borderId="1" xfId="65" applyFont="1" applyFill="1" applyBorder="1" applyAlignment="1">
      <alignment horizontal="center" vertical="center"/>
    </xf>
    <xf numFmtId="0" fontId="9" fillId="0" borderId="1" xfId="65" applyFont="1" applyFill="1" applyBorder="1" applyAlignment="1">
      <alignment horizontal="center" vertical="center"/>
    </xf>
    <xf numFmtId="0" fontId="9" fillId="0" borderId="1" xfId="65" applyFont="1" applyFill="1" applyBorder="1" applyAlignment="1">
      <alignment horizontal="left" vertical="center" wrapText="1"/>
    </xf>
    <xf numFmtId="0" fontId="9" fillId="0" borderId="1" xfId="65" applyFont="1" applyFill="1" applyBorder="1" applyAlignment="1">
      <alignment horizontal="center" vertical="center" wrapText="1"/>
    </xf>
    <xf numFmtId="0" fontId="9" fillId="2" borderId="1" xfId="6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6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3" borderId="1" xfId="49" applyFont="1" applyFill="1" applyBorder="1" applyAlignment="1">
      <alignment horizontal="left" vertical="center" wrapText="1"/>
    </xf>
    <xf numFmtId="0" fontId="11" fillId="0" borderId="1" xfId="49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11" fillId="0" borderId="1" xfId="6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0" fontId="0" fillId="0" borderId="0" xfId="0" applyFont="1" applyFill="1" applyBorder="1"/>
    <xf numFmtId="0" fontId="14" fillId="0" borderId="0" xfId="0" applyFont="1" applyFill="1" applyBorder="1" applyAlignment="1"/>
    <xf numFmtId="0" fontId="14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/>
    <xf numFmtId="0" fontId="16" fillId="0" borderId="0" xfId="0" applyFont="1" applyFill="1"/>
    <xf numFmtId="0" fontId="14" fillId="0" borderId="0" xfId="0" applyFont="1" applyFill="1"/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4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176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1" xfId="55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" xfId="50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0" fontId="23" fillId="0" borderId="1" xfId="58" applyNumberFormat="1" applyFont="1" applyFill="1" applyBorder="1" applyAlignment="1">
      <alignment horizontal="left" vertical="center" wrapText="1"/>
    </xf>
    <xf numFmtId="0" fontId="23" fillId="0" borderId="1" xfId="63" applyNumberFormat="1" applyFont="1" applyFill="1" applyBorder="1" applyAlignment="1">
      <alignment horizontal="center" vertical="center" wrapText="1"/>
    </xf>
    <xf numFmtId="0" fontId="23" fillId="0" borderId="1" xfId="58" applyNumberFormat="1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1" xfId="59" applyFont="1" applyFill="1" applyBorder="1" applyAlignment="1">
      <alignment horizontal="center" vertical="center" wrapText="1"/>
    </xf>
    <xf numFmtId="0" fontId="23" fillId="0" borderId="1" xfId="49" applyFont="1" applyFill="1" applyBorder="1" applyAlignment="1">
      <alignment horizontal="left" vertical="center" wrapText="1"/>
    </xf>
    <xf numFmtId="0" fontId="23" fillId="0" borderId="1" xfId="49" applyFont="1" applyFill="1" applyBorder="1" applyAlignment="1">
      <alignment horizontal="center" vertical="center" wrapText="1"/>
    </xf>
    <xf numFmtId="0" fontId="11" fillId="0" borderId="1" xfId="69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65" applyNumberFormat="1" applyFont="1" applyFill="1" applyBorder="1" applyAlignment="1">
      <alignment horizontal="left" vertical="center" wrapText="1"/>
    </xf>
    <xf numFmtId="0" fontId="23" fillId="0" borderId="1" xfId="63" applyNumberFormat="1" applyFont="1" applyFill="1" applyBorder="1" applyAlignment="1">
      <alignment horizontal="left" vertical="center" wrapText="1"/>
    </xf>
    <xf numFmtId="0" fontId="23" fillId="0" borderId="1" xfId="59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176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3" fillId="0" borderId="1" xfId="68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3" fillId="0" borderId="1" xfId="63" applyNumberFormat="1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1" xfId="64" applyFont="1" applyFill="1" applyBorder="1" applyAlignment="1" applyProtection="1">
      <alignment horizontal="left" vertical="center" wrapText="1"/>
    </xf>
    <xf numFmtId="0" fontId="23" fillId="0" borderId="1" xfId="64" applyFont="1" applyFill="1" applyBorder="1" applyAlignment="1" applyProtection="1">
      <alignment horizontal="center" vertical="center" wrapText="1"/>
    </xf>
    <xf numFmtId="0" fontId="25" fillId="0" borderId="1" xfId="70" applyFont="1" applyFill="1" applyBorder="1" applyAlignment="1">
      <alignment horizontal="left" vertical="center" wrapText="1"/>
    </xf>
    <xf numFmtId="0" fontId="25" fillId="0" borderId="1" xfId="70" applyFont="1" applyFill="1" applyBorder="1" applyAlignment="1">
      <alignment horizontal="center" vertical="center" wrapText="1"/>
    </xf>
    <xf numFmtId="0" fontId="24" fillId="0" borderId="1" xfId="70" applyFont="1" applyFill="1" applyBorder="1" applyAlignment="1">
      <alignment horizontal="left" vertical="center" wrapText="1"/>
    </xf>
    <xf numFmtId="0" fontId="24" fillId="0" borderId="1" xfId="70" applyFont="1" applyFill="1" applyBorder="1" applyAlignment="1">
      <alignment horizontal="center" vertical="center" wrapText="1"/>
    </xf>
    <xf numFmtId="0" fontId="23" fillId="0" borderId="1" xfId="54" applyNumberFormat="1" applyFont="1" applyFill="1" applyBorder="1" applyAlignment="1">
      <alignment horizontal="left" vertical="center" wrapText="1"/>
    </xf>
    <xf numFmtId="0" fontId="23" fillId="0" borderId="1" xfId="50" applyFont="1" applyFill="1" applyBorder="1" applyAlignment="1">
      <alignment horizontal="left" vertical="center" wrapText="1"/>
    </xf>
    <xf numFmtId="0" fontId="23" fillId="0" borderId="1" xfId="66" applyNumberFormat="1" applyFont="1" applyFill="1" applyBorder="1" applyAlignment="1">
      <alignment horizontal="center" vertical="center" wrapText="1"/>
    </xf>
    <xf numFmtId="0" fontId="23" fillId="0" borderId="1" xfId="5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/>
    </xf>
    <xf numFmtId="0" fontId="23" fillId="0" borderId="1" xfId="57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23" fillId="0" borderId="1" xfId="58" applyFont="1" applyFill="1" applyBorder="1" applyAlignment="1">
      <alignment horizontal="center" vertical="center" wrapText="1"/>
    </xf>
    <xf numFmtId="0" fontId="11" fillId="0" borderId="1" xfId="7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3" fillId="0" borderId="1" xfId="66" applyNumberFormat="1" applyFont="1" applyFill="1" applyBorder="1" applyAlignment="1">
      <alignment horizontal="left" vertical="center" wrapText="1"/>
    </xf>
    <xf numFmtId="0" fontId="11" fillId="0" borderId="1" xfId="70" applyFont="1" applyFill="1" applyBorder="1" applyAlignment="1">
      <alignment vertical="center" wrapText="1"/>
    </xf>
    <xf numFmtId="177" fontId="13" fillId="0" borderId="1" xfId="70" applyNumberFormat="1" applyFont="1" applyFill="1" applyBorder="1" applyAlignment="1" applyProtection="1">
      <alignment horizontal="left" vertical="center" wrapText="1"/>
    </xf>
    <xf numFmtId="177" fontId="11" fillId="0" borderId="1" xfId="70" applyNumberFormat="1" applyFont="1" applyFill="1" applyBorder="1" applyAlignment="1" applyProtection="1">
      <alignment horizontal="center" vertical="center" wrapText="1"/>
    </xf>
    <xf numFmtId="177" fontId="11" fillId="0" borderId="1" xfId="70" applyNumberFormat="1" applyFont="1" applyFill="1" applyBorder="1" applyAlignment="1" applyProtection="1">
      <alignment horizontal="left" vertical="center" wrapText="1"/>
    </xf>
    <xf numFmtId="177" fontId="26" fillId="0" borderId="1" xfId="7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58" applyFont="1" applyFill="1" applyBorder="1" applyAlignment="1" applyProtection="1">
      <alignment horizontal="left" vertical="center" wrapText="1"/>
    </xf>
    <xf numFmtId="0" fontId="23" fillId="0" borderId="1" xfId="58" applyNumberFormat="1" applyFont="1" applyFill="1" applyBorder="1" applyAlignment="1" applyProtection="1">
      <alignment horizontal="center" vertical="center" wrapText="1"/>
    </xf>
    <xf numFmtId="0" fontId="23" fillId="0" borderId="1" xfId="58" applyNumberFormat="1" applyFont="1" applyFill="1" applyBorder="1" applyAlignment="1" applyProtection="1">
      <alignment horizontal="left" vertical="center" wrapText="1"/>
    </xf>
    <xf numFmtId="0" fontId="23" fillId="0" borderId="3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55" applyNumberFormat="1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15" fillId="5" borderId="0" xfId="0" applyFont="1" applyFill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9" fillId="0" borderId="1" xfId="70" applyFont="1" applyFill="1" applyBorder="1" applyAlignment="1">
      <alignment horizontal="left" vertical="center" wrapText="1"/>
    </xf>
    <xf numFmtId="0" fontId="12" fillId="0" borderId="1" xfId="70" applyFont="1" applyFill="1" applyBorder="1" applyAlignment="1">
      <alignment horizontal="center" vertical="center" wrapText="1"/>
    </xf>
    <xf numFmtId="177" fontId="25" fillId="0" borderId="1" xfId="7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11" fillId="0" borderId="1" xfId="69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67" applyNumberFormat="1" applyFont="1" applyFill="1" applyBorder="1" applyAlignment="1" applyProtection="1">
      <alignment horizontal="center" vertical="center" wrapText="1"/>
    </xf>
    <xf numFmtId="0" fontId="12" fillId="0" borderId="1" xfId="70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1" fontId="23" fillId="0" borderId="1" xfId="59" applyNumberFormat="1" applyFont="1" applyFill="1" applyBorder="1" applyAlignment="1">
      <alignment horizontal="center" vertical="center" wrapText="1"/>
    </xf>
    <xf numFmtId="177" fontId="25" fillId="0" borderId="1" xfId="70" applyNumberFormat="1" applyFont="1" applyFill="1" applyBorder="1" applyAlignment="1" applyProtection="1">
      <alignment horizontal="left" vertical="center" wrapText="1"/>
    </xf>
    <xf numFmtId="177" fontId="25" fillId="0" borderId="1" xfId="70" applyNumberFormat="1" applyFont="1" applyFill="1" applyBorder="1" applyAlignment="1" applyProtection="1">
      <alignment horizontal="center" vertical="center" wrapText="1"/>
    </xf>
    <xf numFmtId="177" fontId="12" fillId="0" borderId="1" xfId="70" applyNumberFormat="1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77" fontId="12" fillId="0" borderId="1" xfId="7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/>
    <xf numFmtId="0" fontId="28" fillId="0" borderId="0" xfId="0" applyFont="1" applyFill="1" applyBorder="1"/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3" fillId="0" borderId="1" xfId="67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9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 wrapText="1"/>
    </xf>
    <xf numFmtId="0" fontId="23" fillId="0" borderId="1" xfId="61" applyFont="1" applyFill="1" applyBorder="1" applyAlignment="1">
      <alignment horizontal="center" vertical="center" wrapText="1"/>
    </xf>
    <xf numFmtId="0" fontId="24" fillId="0" borderId="1" xfId="69" applyFont="1" applyFill="1" applyBorder="1" applyAlignment="1">
      <alignment horizontal="center" vertical="center" wrapText="1"/>
    </xf>
    <xf numFmtId="177" fontId="24" fillId="0" borderId="1" xfId="70" applyNumberFormat="1" applyFont="1" applyFill="1" applyBorder="1" applyAlignment="1" applyProtection="1">
      <alignment horizontal="center" vertical="center" wrapText="1"/>
    </xf>
    <xf numFmtId="0" fontId="23" fillId="0" borderId="1" xfId="62" applyFont="1" applyFill="1" applyBorder="1" applyAlignment="1">
      <alignment horizontal="left" vertical="center" wrapText="1"/>
    </xf>
    <xf numFmtId="0" fontId="23" fillId="0" borderId="1" xfId="62" applyFont="1" applyFill="1" applyBorder="1" applyAlignment="1">
      <alignment horizontal="center" vertical="center" wrapText="1"/>
    </xf>
    <xf numFmtId="178" fontId="23" fillId="0" borderId="1" xfId="62" applyNumberFormat="1" applyFont="1" applyFill="1" applyBorder="1" applyAlignment="1">
      <alignment horizontal="left" vertical="center" wrapText="1"/>
    </xf>
    <xf numFmtId="176" fontId="23" fillId="0" borderId="1" xfId="62" applyNumberFormat="1" applyFont="1" applyFill="1" applyBorder="1" applyAlignment="1">
      <alignment horizontal="center" vertical="center" wrapText="1"/>
    </xf>
    <xf numFmtId="178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0" fontId="23" fillId="0" borderId="1" xfId="61" applyFont="1" applyFill="1" applyBorder="1" applyAlignment="1">
      <alignment horizontal="left" vertical="center" wrapText="1"/>
    </xf>
    <xf numFmtId="0" fontId="24" fillId="0" borderId="1" xfId="69" applyFont="1" applyFill="1" applyBorder="1" applyAlignment="1">
      <alignment horizontal="left" vertical="center" wrapText="1"/>
    </xf>
    <xf numFmtId="0" fontId="16" fillId="0" borderId="0" xfId="0" applyFont="1" applyFill="1" applyBorder="1"/>
    <xf numFmtId="176" fontId="23" fillId="0" borderId="1" xfId="62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69" applyFont="1" applyFill="1" applyBorder="1" applyAlignment="1">
      <alignment horizontal="left" vertical="center" wrapText="1"/>
    </xf>
    <xf numFmtId="0" fontId="12" fillId="0" borderId="1" xfId="69" applyFont="1" applyFill="1" applyBorder="1" applyAlignment="1">
      <alignment horizontal="center" vertical="center" wrapText="1"/>
    </xf>
    <xf numFmtId="0" fontId="25" fillId="0" borderId="1" xfId="69" applyFont="1" applyFill="1" applyBorder="1" applyAlignment="1">
      <alignment horizontal="center" vertical="center" wrapText="1"/>
    </xf>
    <xf numFmtId="0" fontId="9" fillId="0" borderId="1" xfId="69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9" fillId="0" borderId="1" xfId="69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9" fontId="23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179" fontId="35" fillId="0" borderId="0" xfId="0" applyNumberFormat="1" applyFont="1" applyFill="1" applyBorder="1" applyAlignment="1">
      <alignment horizontal="center" vertical="center" wrapText="1"/>
    </xf>
    <xf numFmtId="179" fontId="34" fillId="0" borderId="0" xfId="0" applyNumberFormat="1" applyFont="1" applyFill="1" applyBorder="1" applyAlignment="1">
      <alignment horizontal="right" vertical="center" wrapText="1"/>
    </xf>
    <xf numFmtId="179" fontId="36" fillId="0" borderId="0" xfId="0" applyNumberFormat="1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179" fontId="37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176" fontId="3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76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right" vertical="center" wrapText="1"/>
    </xf>
    <xf numFmtId="0" fontId="41" fillId="0" borderId="0" xfId="0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>
      <alignment horizontal="center" vertical="center"/>
    </xf>
    <xf numFmtId="180" fontId="4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176" fontId="13" fillId="0" borderId="0" xfId="0" applyNumberFormat="1" applyFont="1" applyFill="1" applyBorder="1" applyAlignment="1"/>
    <xf numFmtId="176" fontId="13" fillId="0" borderId="0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 wrapText="1"/>
    </xf>
    <xf numFmtId="180" fontId="2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176" fontId="27" fillId="0" borderId="1" xfId="0" applyNumberFormat="1" applyFont="1" applyFill="1" applyBorder="1" applyAlignment="1">
      <alignment horizontal="center" vertical="center"/>
    </xf>
    <xf numFmtId="180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76" fontId="27" fillId="0" borderId="6" xfId="0" applyNumberFormat="1" applyFont="1" applyFill="1" applyBorder="1" applyAlignment="1">
      <alignment horizontal="center" vertical="center" wrapText="1"/>
    </xf>
    <xf numFmtId="180" fontId="27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176" fontId="4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176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right" vertical="center"/>
    </xf>
    <xf numFmtId="176" fontId="23" fillId="0" borderId="6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180" fontId="42" fillId="0" borderId="0" xfId="0" applyNumberFormat="1" applyFont="1" applyFill="1" applyBorder="1" applyAlignment="1">
      <alignment horizontal="center" vertical="center"/>
    </xf>
    <xf numFmtId="180" fontId="20" fillId="0" borderId="1" xfId="0" applyNumberFormat="1" applyFont="1" applyFill="1" applyBorder="1" applyAlignment="1">
      <alignment horizontal="center" vertical="center"/>
    </xf>
    <xf numFmtId="180" fontId="23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0" fontId="46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4" fillId="0" borderId="7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176" fontId="48" fillId="0" borderId="1" xfId="0" applyNumberFormat="1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176" fontId="49" fillId="0" borderId="1" xfId="0" applyNumberFormat="1" applyFont="1" applyBorder="1" applyAlignment="1">
      <alignment horizontal="center" vertical="center" wrapText="1"/>
    </xf>
    <xf numFmtId="180" fontId="49" fillId="0" borderId="4" xfId="0" applyNumberFormat="1" applyFont="1" applyFill="1" applyBorder="1" applyAlignment="1">
      <alignment horizontal="center" vertical="center" wrapText="1"/>
    </xf>
    <xf numFmtId="10" fontId="49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76" fontId="4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9" fillId="0" borderId="1" xfId="0" applyFont="1" applyFill="1" applyBorder="1" applyAlignment="1">
      <alignment horizontal="center" vertical="center" wrapText="1"/>
    </xf>
    <xf numFmtId="176" fontId="49" fillId="0" borderId="6" xfId="0" applyNumberFormat="1" applyFont="1" applyBorder="1" applyAlignment="1">
      <alignment horizontal="center" vertical="center" wrapText="1"/>
    </xf>
    <xf numFmtId="180" fontId="49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/>
    <xf numFmtId="0" fontId="52" fillId="0" borderId="0" xfId="0" applyFont="1"/>
    <xf numFmtId="0" fontId="2" fillId="0" borderId="0" xfId="0" applyFont="1"/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right" vertical="center" wrapText="1"/>
    </xf>
    <xf numFmtId="0" fontId="55" fillId="0" borderId="1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6" fillId="0" borderId="1" xfId="0" applyFont="1" applyBorder="1" applyAlignment="1">
      <alignment horizontal="center" vertical="center" wrapText="1"/>
    </xf>
    <xf numFmtId="176" fontId="56" fillId="0" borderId="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7" fillId="0" borderId="1" xfId="0" applyFont="1" applyBorder="1" applyAlignment="1">
      <alignment horizontal="center" vertical="center" wrapText="1"/>
    </xf>
    <xf numFmtId="176" fontId="57" fillId="0" borderId="1" xfId="0" applyNumberFormat="1" applyFont="1" applyBorder="1" applyAlignment="1">
      <alignment horizontal="center" vertical="center" wrapText="1"/>
    </xf>
    <xf numFmtId="180" fontId="57" fillId="0" borderId="1" xfId="0" applyNumberFormat="1" applyFont="1" applyFill="1" applyBorder="1" applyAlignment="1">
      <alignment horizontal="center" vertical="center" wrapText="1"/>
    </xf>
    <xf numFmtId="10" fontId="5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57" fillId="0" borderId="1" xfId="0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176" fontId="57" fillId="0" borderId="6" xfId="0" applyNumberFormat="1" applyFont="1" applyBorder="1" applyAlignment="1">
      <alignment horizontal="center" vertical="center" wrapText="1"/>
    </xf>
    <xf numFmtId="180" fontId="57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center" vertical="center"/>
    </xf>
  </cellXfs>
  <cellStyles count="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_加快建设" xfId="50"/>
    <cellStyle name="RowLevel_0" xfId="51"/>
    <cellStyle name="_ET_STYLE_NoName_00_" xfId="52"/>
    <cellStyle name="常规 9" xfId="53"/>
    <cellStyle name="常规_2013年_31" xfId="54"/>
    <cellStyle name="常规_2013年_33" xfId="55"/>
    <cellStyle name="ColLevel_0" xfId="56"/>
    <cellStyle name="常规 10 10" xfId="57"/>
    <cellStyle name="常规 11" xfId="58"/>
    <cellStyle name="常规 2" xfId="59"/>
    <cellStyle name="常规 2_续建、开工部分" xfId="60"/>
    <cellStyle name="常规 29" xfId="61"/>
    <cellStyle name="常规 3" xfId="62"/>
    <cellStyle name="常规 5" xfId="63"/>
    <cellStyle name="常规 7" xfId="64"/>
    <cellStyle name="常规_Sheet1_26" xfId="65"/>
    <cellStyle name="常规_Sheet1_3" xfId="66"/>
    <cellStyle name="常规_汇总表_1" xfId="67"/>
    <cellStyle name="样式 1" xfId="68"/>
    <cellStyle name="常规 2 2" xfId="69"/>
    <cellStyle name="常规 10 2 2" xfId="7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538DD5"/>
      <color rgb="00FFFFFF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topLeftCell="B20" workbookViewId="0">
      <selection activeCell="A1" sqref="A1"/>
    </sheetView>
  </sheetViews>
  <sheetFormatPr defaultColWidth="8.75" defaultRowHeight="14.25"/>
  <sheetData/>
  <pageMargins left="0.75" right="0.75" top="1" bottom="1" header="0.5" footer="0.5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view="pageBreakPreview" zoomScale="70" zoomScaleNormal="70" topLeftCell="A5" workbookViewId="0">
      <selection activeCell="Q7" sqref="Q7"/>
    </sheetView>
  </sheetViews>
  <sheetFormatPr defaultColWidth="8.75" defaultRowHeight="14.25"/>
  <cols>
    <col min="1" max="1" width="7.75" style="4" customWidth="1"/>
    <col min="2" max="2" width="24.875" style="5" customWidth="1"/>
    <col min="3" max="3" width="11.375" style="4" customWidth="1"/>
    <col min="4" max="4" width="4.875" style="6" hidden="1" customWidth="1"/>
    <col min="5" max="5" width="16.25" style="6" customWidth="1"/>
    <col min="6" max="6" width="41.125" style="7" customWidth="1"/>
    <col min="7" max="7" width="23" style="7" customWidth="1"/>
    <col min="8" max="8" width="16.125" style="7" customWidth="1"/>
    <col min="9" max="9" width="12" style="6" customWidth="1"/>
    <col min="10" max="10" width="11.125" style="4" customWidth="1"/>
    <col min="11" max="11" width="10.75" style="8" customWidth="1"/>
    <col min="12" max="244" width="8.75" style="8"/>
    <col min="245" max="16384" width="8.75" style="9"/>
  </cols>
  <sheetData>
    <row r="1" ht="15.95" customHeight="1" spans="1:1">
      <c r="A1" s="10"/>
    </row>
    <row r="2" ht="42.95" customHeight="1" spans="1:11">
      <c r="A2" s="11" t="s">
        <v>1618</v>
      </c>
      <c r="B2" s="12"/>
      <c r="C2" s="11"/>
      <c r="D2" s="11"/>
      <c r="E2" s="11"/>
      <c r="F2" s="12"/>
      <c r="G2" s="12"/>
      <c r="H2" s="12"/>
      <c r="I2" s="11"/>
      <c r="J2" s="11"/>
      <c r="K2" s="11"/>
    </row>
    <row r="3" ht="20.1" customHeight="1" spans="1:11">
      <c r="A3" s="13"/>
      <c r="B3" s="14"/>
      <c r="C3" s="13"/>
      <c r="D3" s="15"/>
      <c r="E3" s="15"/>
      <c r="F3" s="16"/>
      <c r="G3" s="16"/>
      <c r="H3" s="16"/>
      <c r="I3" s="43" t="s">
        <v>93</v>
      </c>
      <c r="J3" s="43"/>
      <c r="K3" s="43"/>
    </row>
    <row r="4" s="1" customFormat="1" ht="28.5" customHeight="1" spans="1:11">
      <c r="A4" s="17" t="s">
        <v>51</v>
      </c>
      <c r="B4" s="17" t="s">
        <v>94</v>
      </c>
      <c r="C4" s="17" t="s">
        <v>95</v>
      </c>
      <c r="D4" s="17" t="s">
        <v>1619</v>
      </c>
      <c r="E4" s="17" t="s">
        <v>1620</v>
      </c>
      <c r="F4" s="17" t="s">
        <v>97</v>
      </c>
      <c r="G4" s="17" t="s">
        <v>1621</v>
      </c>
      <c r="H4" s="17" t="s">
        <v>1622</v>
      </c>
      <c r="I4" s="17" t="s">
        <v>1623</v>
      </c>
      <c r="J4" s="17"/>
      <c r="K4" s="44" t="s">
        <v>103</v>
      </c>
    </row>
    <row r="5" s="1" customFormat="1" ht="32.1" customHeight="1" spans="1:11">
      <c r="A5" s="17"/>
      <c r="B5" s="17"/>
      <c r="C5" s="17"/>
      <c r="D5" s="17"/>
      <c r="E5" s="17"/>
      <c r="F5" s="17"/>
      <c r="G5" s="17"/>
      <c r="H5" s="17"/>
      <c r="I5" s="17" t="s">
        <v>104</v>
      </c>
      <c r="J5" s="17" t="s">
        <v>105</v>
      </c>
      <c r="K5" s="44"/>
    </row>
    <row r="6" s="2" customFormat="1" ht="42.95" customHeight="1" spans="1:11">
      <c r="A6" s="18" t="s">
        <v>1624</v>
      </c>
      <c r="B6" s="18"/>
      <c r="C6" s="19"/>
      <c r="D6" s="20"/>
      <c r="E6" s="21">
        <f>E7+E12</f>
        <v>2435268</v>
      </c>
      <c r="F6" s="22"/>
      <c r="G6" s="18"/>
      <c r="H6" s="22"/>
      <c r="I6" s="20"/>
      <c r="J6" s="20"/>
      <c r="K6" s="45"/>
    </row>
    <row r="7" s="2" customFormat="1" ht="42.95" customHeight="1" spans="1:11">
      <c r="A7" s="18" t="s">
        <v>1625</v>
      </c>
      <c r="B7" s="18"/>
      <c r="C7" s="19"/>
      <c r="D7" s="20"/>
      <c r="E7" s="19">
        <f>E8</f>
        <v>2165268</v>
      </c>
      <c r="F7" s="22"/>
      <c r="G7" s="22"/>
      <c r="H7" s="22"/>
      <c r="I7" s="20"/>
      <c r="J7" s="20"/>
      <c r="K7" s="45"/>
    </row>
    <row r="8" s="2" customFormat="1" ht="42.95" customHeight="1" spans="1:11">
      <c r="A8" s="23" t="s">
        <v>1626</v>
      </c>
      <c r="B8" s="23"/>
      <c r="C8" s="24"/>
      <c r="D8" s="20"/>
      <c r="E8" s="19">
        <f>SUM(E9:E11)</f>
        <v>2165268</v>
      </c>
      <c r="F8" s="22"/>
      <c r="G8" s="22"/>
      <c r="H8" s="22"/>
      <c r="I8" s="20"/>
      <c r="J8" s="20"/>
      <c r="K8" s="45"/>
    </row>
    <row r="9" s="2" customFormat="1" ht="90.95" customHeight="1" spans="1:11">
      <c r="A9" s="25">
        <v>1</v>
      </c>
      <c r="B9" s="26" t="s">
        <v>1627</v>
      </c>
      <c r="C9" s="27" t="s">
        <v>340</v>
      </c>
      <c r="D9" s="28"/>
      <c r="E9" s="27">
        <v>1241500</v>
      </c>
      <c r="F9" s="26" t="s">
        <v>1628</v>
      </c>
      <c r="G9" s="26" t="s">
        <v>1629</v>
      </c>
      <c r="H9" s="26" t="s">
        <v>1630</v>
      </c>
      <c r="I9" s="46" t="s">
        <v>1631</v>
      </c>
      <c r="J9" s="46" t="s">
        <v>170</v>
      </c>
      <c r="K9" s="47"/>
    </row>
    <row r="10" s="2" customFormat="1" ht="51" customHeight="1" spans="1:11">
      <c r="A10" s="25">
        <v>2</v>
      </c>
      <c r="B10" s="26" t="s">
        <v>1632</v>
      </c>
      <c r="C10" s="27" t="s">
        <v>147</v>
      </c>
      <c r="D10" s="28"/>
      <c r="E10" s="27">
        <v>91768</v>
      </c>
      <c r="F10" s="26" t="s">
        <v>1633</v>
      </c>
      <c r="G10" s="26" t="s">
        <v>1634</v>
      </c>
      <c r="H10" s="26" t="s">
        <v>1635</v>
      </c>
      <c r="I10" s="46" t="s">
        <v>152</v>
      </c>
      <c r="J10" s="48" t="s">
        <v>153</v>
      </c>
      <c r="K10" s="47"/>
    </row>
    <row r="11" s="2" customFormat="1" ht="56.1" customHeight="1" spans="1:11">
      <c r="A11" s="25">
        <v>3</v>
      </c>
      <c r="B11" s="26" t="s">
        <v>1636</v>
      </c>
      <c r="C11" s="27" t="s">
        <v>232</v>
      </c>
      <c r="D11" s="28"/>
      <c r="E11" s="27">
        <v>832000</v>
      </c>
      <c r="F11" s="26" t="s">
        <v>1637</v>
      </c>
      <c r="G11" s="26" t="s">
        <v>1638</v>
      </c>
      <c r="H11" s="26" t="s">
        <v>1639</v>
      </c>
      <c r="I11" s="46" t="s">
        <v>237</v>
      </c>
      <c r="J11" s="46" t="s">
        <v>238</v>
      </c>
      <c r="K11" s="47"/>
    </row>
    <row r="12" s="2" customFormat="1" ht="33" customHeight="1" spans="1:11">
      <c r="A12" s="18" t="s">
        <v>1640</v>
      </c>
      <c r="B12" s="18"/>
      <c r="C12" s="19"/>
      <c r="D12" s="20"/>
      <c r="E12" s="21">
        <f>E13+E15</f>
        <v>270000</v>
      </c>
      <c r="F12" s="22"/>
      <c r="G12" s="22"/>
      <c r="H12" s="22"/>
      <c r="I12" s="20"/>
      <c r="J12" s="20"/>
      <c r="K12" s="45"/>
    </row>
    <row r="13" s="3" customFormat="1" ht="32.1" customHeight="1" spans="1:11">
      <c r="A13" s="29" t="s">
        <v>1641</v>
      </c>
      <c r="B13" s="30"/>
      <c r="C13" s="31"/>
      <c r="D13" s="32"/>
      <c r="E13" s="33">
        <f>SUM(E14:E14)</f>
        <v>40000</v>
      </c>
      <c r="F13" s="34"/>
      <c r="G13" s="34"/>
      <c r="H13" s="34"/>
      <c r="I13" s="37"/>
      <c r="J13" s="49"/>
      <c r="K13" s="50"/>
    </row>
    <row r="14" s="3" customFormat="1" ht="54.95" customHeight="1" spans="1:11">
      <c r="A14" s="35">
        <v>4</v>
      </c>
      <c r="B14" s="36" t="s">
        <v>1642</v>
      </c>
      <c r="C14" s="32" t="s">
        <v>340</v>
      </c>
      <c r="D14" s="32"/>
      <c r="E14" s="32">
        <v>40000</v>
      </c>
      <c r="F14" s="36" t="s">
        <v>1643</v>
      </c>
      <c r="G14" s="36" t="s">
        <v>1644</v>
      </c>
      <c r="H14" s="36" t="s">
        <v>1645</v>
      </c>
      <c r="I14" s="37" t="s">
        <v>1646</v>
      </c>
      <c r="J14" s="37" t="s">
        <v>1647</v>
      </c>
      <c r="K14" s="45"/>
    </row>
    <row r="15" s="3" customFormat="1" ht="35.1" customHeight="1" spans="1:11">
      <c r="A15" s="29" t="s">
        <v>1648</v>
      </c>
      <c r="B15" s="36"/>
      <c r="C15" s="37"/>
      <c r="D15" s="20"/>
      <c r="E15" s="33">
        <f>SUM(E16:E16)</f>
        <v>230000</v>
      </c>
      <c r="F15" s="34"/>
      <c r="G15" s="34"/>
      <c r="H15" s="22"/>
      <c r="I15" s="37"/>
      <c r="J15" s="35"/>
      <c r="K15" s="45"/>
    </row>
    <row r="16" s="3" customFormat="1" ht="47.1" customHeight="1" spans="1:11">
      <c r="A16" s="35">
        <v>5</v>
      </c>
      <c r="B16" s="34" t="s">
        <v>1649</v>
      </c>
      <c r="C16" s="38" t="s">
        <v>147</v>
      </c>
      <c r="D16" s="38" t="s">
        <v>245</v>
      </c>
      <c r="E16" s="39">
        <v>230000</v>
      </c>
      <c r="F16" s="40" t="s">
        <v>1650</v>
      </c>
      <c r="G16" s="41" t="s">
        <v>1634</v>
      </c>
      <c r="H16" s="42" t="s">
        <v>1651</v>
      </c>
      <c r="I16" s="37" t="s">
        <v>152</v>
      </c>
      <c r="J16" s="48" t="s">
        <v>153</v>
      </c>
      <c r="K16" s="45"/>
    </row>
  </sheetData>
  <sortState ref="A9:L11">
    <sortCondition ref="C9:C11" customList="市本级,巴州区,恩阳区,南江县,通江县,平昌县,经开区"/>
  </sortState>
  <mergeCells count="13">
    <mergeCell ref="A2:K2"/>
    <mergeCell ref="A3:C3"/>
    <mergeCell ref="I3:K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rintOptions horizontalCentered="1"/>
  <pageMargins left="0.904861111111111" right="0.786805555555556" top="0.904861111111111" bottom="0.751388888888889" header="0.389583333333333" footer="0.511805555555556"/>
  <pageSetup paperSize="9" scale="68" firstPageNumber="59" fitToHeight="0" orientation="landscape" useFirstPageNumber="1" horizontalDpi="600"/>
  <headerFooter alignWithMargins="0" scaleWithDoc="0">
    <oddFooter>&amp;C— &amp;P —</oddFooter>
  </headerFooter>
  <ignoredErrors>
    <ignoredError sqref="E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zoomScale="70" zoomScaleNormal="70" topLeftCell="A4" workbookViewId="0">
      <selection activeCell="D5" sqref="D5"/>
    </sheetView>
  </sheetViews>
  <sheetFormatPr defaultColWidth="8.75" defaultRowHeight="15.75"/>
  <cols>
    <col min="1" max="1" width="13.625" style="297" customWidth="1"/>
    <col min="2" max="2" width="27.125" style="299" customWidth="1"/>
    <col min="3" max="5" width="28.625" style="299" customWidth="1"/>
    <col min="6" max="6" width="18" style="299" customWidth="1"/>
    <col min="7" max="7" width="18.125" style="299" customWidth="1"/>
    <col min="8" max="8" width="9" style="297" customWidth="1"/>
    <col min="9" max="9" width="12.75" style="297" customWidth="1"/>
    <col min="10" max="32" width="9" style="297" customWidth="1"/>
    <col min="33" max="254" width="8.75" style="297" customWidth="1"/>
  </cols>
  <sheetData>
    <row r="1" ht="43.5" customHeight="1" spans="1:7">
      <c r="A1" s="327" t="s">
        <v>0</v>
      </c>
      <c r="B1" s="327"/>
      <c r="C1" s="327"/>
      <c r="D1" s="327"/>
      <c r="E1" s="327"/>
      <c r="F1" s="327"/>
      <c r="G1" s="328"/>
    </row>
    <row r="2" s="298" customFormat="1" ht="42.75" customHeight="1" spans="1:7">
      <c r="A2" s="302"/>
      <c r="B2" s="302"/>
      <c r="C2" s="303"/>
      <c r="D2" s="303"/>
      <c r="E2" s="329" t="s">
        <v>1</v>
      </c>
      <c r="F2" s="329"/>
      <c r="G2" s="329"/>
    </row>
    <row r="3" s="324" customFormat="1" ht="65.1" customHeight="1" spans="1:10">
      <c r="A3" s="330" t="s">
        <v>2</v>
      </c>
      <c r="B3" s="330"/>
      <c r="C3" s="330" t="s">
        <v>3</v>
      </c>
      <c r="D3" s="330" t="s">
        <v>4</v>
      </c>
      <c r="E3" s="330" t="s">
        <v>5</v>
      </c>
      <c r="F3" s="330"/>
      <c r="G3" s="330" t="s">
        <v>6</v>
      </c>
      <c r="H3" s="331"/>
      <c r="I3" s="331"/>
      <c r="J3" s="331"/>
    </row>
    <row r="4" s="325" customFormat="1" ht="59.25" customHeight="1" spans="1:10">
      <c r="A4" s="332" t="s">
        <v>7</v>
      </c>
      <c r="B4" s="332"/>
      <c r="C4" s="332">
        <v>290</v>
      </c>
      <c r="D4" s="333" t="e">
        <f>开工!F6/10000+#REF!/10000</f>
        <v>#REF!</v>
      </c>
      <c r="E4" s="333" t="e">
        <f>开工!G6/10000+#REF!/10000</f>
        <v>#REF!</v>
      </c>
      <c r="F4" s="332" t="s">
        <v>8</v>
      </c>
      <c r="G4" s="332"/>
      <c r="H4" s="334"/>
      <c r="I4" s="334"/>
      <c r="J4" s="334"/>
    </row>
    <row r="5" s="326" customFormat="1" ht="58.5" customHeight="1" spans="1:10">
      <c r="A5" s="335" t="s">
        <v>9</v>
      </c>
      <c r="B5" s="335" t="s">
        <v>10</v>
      </c>
      <c r="C5" s="335">
        <v>127</v>
      </c>
      <c r="D5" s="336" t="e">
        <f>开工!F7/10000+#REF!/10000</f>
        <v>#REF!</v>
      </c>
      <c r="E5" s="336" t="e">
        <f>开工!G7/10000+#REF!/10000</f>
        <v>#REF!</v>
      </c>
      <c r="F5" s="337" t="e">
        <f>E5/E4-0.001</f>
        <v>#REF!</v>
      </c>
      <c r="G5" s="338"/>
      <c r="H5" s="339"/>
      <c r="I5" s="339"/>
      <c r="J5" s="339"/>
    </row>
    <row r="6" s="326" customFormat="1" ht="58.5" customHeight="1" spans="1:10">
      <c r="A6" s="335"/>
      <c r="B6" s="335" t="s">
        <v>11</v>
      </c>
      <c r="C6" s="335">
        <v>110</v>
      </c>
      <c r="D6" s="336" t="e">
        <f>开工!F88/10000+#REF!/10000</f>
        <v>#REF!</v>
      </c>
      <c r="E6" s="336" t="e">
        <f>开工!G88/10000+#REF!/10000</f>
        <v>#REF!</v>
      </c>
      <c r="F6" s="337" t="e">
        <f>E6/E4</f>
        <v>#REF!</v>
      </c>
      <c r="G6" s="338"/>
      <c r="H6" s="339"/>
      <c r="I6" s="339"/>
      <c r="J6" s="339"/>
    </row>
    <row r="7" s="326" customFormat="1" ht="58.5" customHeight="1" spans="1:10">
      <c r="A7" s="335"/>
      <c r="B7" s="335" t="s">
        <v>12</v>
      </c>
      <c r="C7" s="335">
        <v>53</v>
      </c>
      <c r="D7" s="340" t="e">
        <f>开工!F159/10000+#REF!/10000</f>
        <v>#REF!</v>
      </c>
      <c r="E7" s="340" t="e">
        <f>开工!G159/10000+#REF!/10000</f>
        <v>#REF!</v>
      </c>
      <c r="F7" s="337" t="e">
        <f>E7/E4</f>
        <v>#REF!</v>
      </c>
      <c r="G7" s="338"/>
      <c r="H7" s="339"/>
      <c r="I7" s="339"/>
      <c r="J7" s="339"/>
    </row>
    <row r="8" s="326" customFormat="1" ht="58.5" customHeight="1" spans="1:10">
      <c r="A8" s="335" t="s">
        <v>13</v>
      </c>
      <c r="B8" s="335" t="s">
        <v>14</v>
      </c>
      <c r="C8" s="341">
        <v>129</v>
      </c>
      <c r="D8" s="336" t="e">
        <f>#REF!/10000</f>
        <v>#REF!</v>
      </c>
      <c r="E8" s="336" t="e">
        <f>#REF!/10000</f>
        <v>#REF!</v>
      </c>
      <c r="F8" s="337" t="e">
        <f>E8/E4</f>
        <v>#REF!</v>
      </c>
      <c r="G8" s="338"/>
      <c r="H8" s="339"/>
      <c r="I8" s="339"/>
      <c r="J8" s="339"/>
    </row>
    <row r="9" s="326" customFormat="1" ht="58.5" customHeight="1" spans="1:10">
      <c r="A9" s="335"/>
      <c r="B9" s="335" t="s">
        <v>15</v>
      </c>
      <c r="C9" s="341">
        <v>154</v>
      </c>
      <c r="D9" s="336">
        <f>开工!F6/10000</f>
        <v>945.862682</v>
      </c>
      <c r="E9" s="336">
        <f>开工!G6/10000</f>
        <v>409.885175</v>
      </c>
      <c r="F9" s="337" t="e">
        <f>E9/E4</f>
        <v>#REF!</v>
      </c>
      <c r="G9" s="338"/>
      <c r="H9" s="339"/>
      <c r="I9" s="339"/>
      <c r="J9" s="339">
        <f>C9/C4</f>
        <v>0.531034482758621</v>
      </c>
    </row>
    <row r="10" s="326" customFormat="1" ht="58.5" customHeight="1" spans="1:10">
      <c r="A10" s="335"/>
      <c r="B10" s="335" t="s">
        <v>16</v>
      </c>
      <c r="C10" s="335">
        <v>7</v>
      </c>
      <c r="D10" s="342"/>
      <c r="E10" s="342"/>
      <c r="F10" s="343"/>
      <c r="G10" s="338"/>
      <c r="H10" s="339"/>
      <c r="I10" s="339"/>
      <c r="J10" s="339"/>
    </row>
    <row r="11" s="326" customFormat="1" ht="10.5" customHeight="1" spans="1:10">
      <c r="A11" s="339"/>
      <c r="B11" s="344"/>
      <c r="C11" s="344"/>
      <c r="D11" s="344"/>
      <c r="E11" s="344"/>
      <c r="F11" s="344"/>
      <c r="G11" s="344"/>
      <c r="H11" s="339"/>
      <c r="I11" s="339"/>
      <c r="J11" s="339"/>
    </row>
    <row r="12" s="326" customFormat="1" ht="6" customHeight="1" spans="1:10">
      <c r="A12" s="339"/>
      <c r="B12" s="344"/>
      <c r="C12" s="344"/>
      <c r="D12" s="344"/>
      <c r="E12" s="344"/>
      <c r="F12" s="344"/>
      <c r="G12" s="339"/>
      <c r="H12" s="344"/>
      <c r="I12" s="344"/>
      <c r="J12" s="347"/>
    </row>
    <row r="13" s="326" customFormat="1" ht="14.25" spans="1:10">
      <c r="A13" s="345" t="s">
        <v>17</v>
      </c>
      <c r="B13" s="345"/>
      <c r="C13" s="345"/>
      <c r="D13" s="346"/>
      <c r="E13" s="346"/>
      <c r="F13" s="346"/>
      <c r="G13" s="344"/>
      <c r="H13" s="339"/>
      <c r="I13" s="339"/>
      <c r="J13" s="339"/>
    </row>
  </sheetData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 horizontalCentered="1"/>
  <pageMargins left="0.75" right="0.75" top="0.98" bottom="0.98" header="0.51" footer="0.51"/>
  <pageSetup paperSize="9" scale="74" fitToHeight="1000" orientation="landscape"/>
  <headerFooter alignWithMargins="0" scaleWithDoc="0">
    <oddFooter>&amp;C&amp;"仿宋_GB2312,常规"&amp;14第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opLeftCell="A7" workbookViewId="0">
      <selection activeCell="D9" sqref="D9"/>
    </sheetView>
  </sheetViews>
  <sheetFormatPr defaultColWidth="8.75" defaultRowHeight="15.75"/>
  <cols>
    <col min="1" max="1" width="13.625" style="297" customWidth="1"/>
    <col min="2" max="2" width="27.125" style="299" customWidth="1"/>
    <col min="3" max="5" width="28.625" style="299" customWidth="1"/>
    <col min="6" max="6" width="15.625" style="299" customWidth="1"/>
    <col min="7" max="7" width="18.125" style="299" customWidth="1"/>
    <col min="8" max="8" width="9" style="297" customWidth="1"/>
    <col min="9" max="9" width="12.75" style="297" customWidth="1"/>
    <col min="10" max="32" width="9" style="297" customWidth="1"/>
    <col min="33" max="254" width="8.75" style="297" customWidth="1"/>
  </cols>
  <sheetData>
    <row r="1" s="297" customFormat="1" ht="43.5" customHeight="1" spans="1:7">
      <c r="A1" s="300" t="s">
        <v>18</v>
      </c>
      <c r="B1" s="300"/>
      <c r="C1" s="300"/>
      <c r="D1" s="300"/>
      <c r="E1" s="300"/>
      <c r="F1" s="300"/>
      <c r="G1" s="301"/>
    </row>
    <row r="2" s="298" customFormat="1" ht="51.75" customHeight="1" spans="1:7">
      <c r="A2" s="302"/>
      <c r="B2" s="302"/>
      <c r="C2" s="303"/>
      <c r="D2" s="303"/>
      <c r="E2" s="304" t="s">
        <v>1</v>
      </c>
      <c r="F2" s="304"/>
      <c r="G2" s="304"/>
    </row>
    <row r="3" s="297" customFormat="1" ht="65.1" customHeight="1" spans="1:7">
      <c r="A3" s="305" t="s">
        <v>2</v>
      </c>
      <c r="B3" s="306"/>
      <c r="C3" s="306" t="s">
        <v>3</v>
      </c>
      <c r="D3" s="305" t="s">
        <v>4</v>
      </c>
      <c r="E3" s="306" t="s">
        <v>5</v>
      </c>
      <c r="F3" s="306"/>
      <c r="G3" s="306" t="s">
        <v>6</v>
      </c>
    </row>
    <row r="4" s="297" customFormat="1" ht="63.95" customHeight="1" spans="1:7">
      <c r="A4" s="305" t="s">
        <v>7</v>
      </c>
      <c r="B4" s="307"/>
      <c r="C4" s="306"/>
      <c r="D4" s="308"/>
      <c r="E4" s="308"/>
      <c r="F4" s="309" t="s">
        <v>19</v>
      </c>
      <c r="G4" s="310"/>
    </row>
    <row r="5" s="297" customFormat="1" ht="69.75" customHeight="1" spans="1:7">
      <c r="A5" s="311" t="s">
        <v>9</v>
      </c>
      <c r="B5" s="311" t="s">
        <v>10</v>
      </c>
      <c r="C5" s="311"/>
      <c r="D5" s="312"/>
      <c r="E5" s="312"/>
      <c r="F5" s="313" t="e">
        <f>E5/E4</f>
        <v>#DIV/0!</v>
      </c>
      <c r="G5" s="314"/>
    </row>
    <row r="6" s="297" customFormat="1" ht="69.75" customHeight="1" spans="1:7">
      <c r="A6" s="311"/>
      <c r="B6" s="311" t="s">
        <v>11</v>
      </c>
      <c r="C6" s="311"/>
      <c r="D6" s="312"/>
      <c r="E6" s="312"/>
      <c r="F6" s="313" t="e">
        <f>E6/E4</f>
        <v>#DIV/0!</v>
      </c>
      <c r="G6" s="314"/>
    </row>
    <row r="7" s="297" customFormat="1" ht="69.75" customHeight="1" spans="1:8">
      <c r="A7" s="311"/>
      <c r="B7" s="311" t="s">
        <v>12</v>
      </c>
      <c r="C7" s="315"/>
      <c r="D7" s="316"/>
      <c r="E7" s="312"/>
      <c r="F7" s="313" t="e">
        <f>E7/E4+0.001</f>
        <v>#DIV/0!</v>
      </c>
      <c r="G7" s="314"/>
      <c r="H7" s="317">
        <v>-1</v>
      </c>
    </row>
    <row r="8" s="297" customFormat="1" ht="69.75" customHeight="1" spans="1:7">
      <c r="A8" s="311" t="s">
        <v>13</v>
      </c>
      <c r="B8" s="311" t="s">
        <v>14</v>
      </c>
      <c r="C8" s="318"/>
      <c r="D8" s="312"/>
      <c r="E8" s="312"/>
      <c r="F8" s="313" t="e">
        <f>E8/E4</f>
        <v>#DIV/0!</v>
      </c>
      <c r="G8" s="314"/>
    </row>
    <row r="9" s="297" customFormat="1" ht="69.75" customHeight="1" spans="1:7">
      <c r="A9" s="311"/>
      <c r="B9" s="311" t="s">
        <v>15</v>
      </c>
      <c r="C9" s="318"/>
      <c r="D9" s="312"/>
      <c r="E9" s="312"/>
      <c r="F9" s="313" t="e">
        <f>E9/E4</f>
        <v>#DIV/0!</v>
      </c>
      <c r="G9" s="314"/>
    </row>
    <row r="10" s="297" customFormat="1" ht="69.75" customHeight="1" spans="1:7">
      <c r="A10" s="311"/>
      <c r="B10" s="311" t="s">
        <v>16</v>
      </c>
      <c r="C10" s="311">
        <v>7</v>
      </c>
      <c r="D10" s="319"/>
      <c r="E10" s="319"/>
      <c r="F10" s="320"/>
      <c r="G10" s="314"/>
    </row>
    <row r="11" s="297" customFormat="1" spans="2:7">
      <c r="B11" s="299"/>
      <c r="C11" s="299"/>
      <c r="D11" s="299"/>
      <c r="E11" s="299"/>
      <c r="F11" s="299"/>
      <c r="G11" s="299"/>
    </row>
    <row r="12" s="297" customFormat="1" spans="2:8">
      <c r="B12" s="299"/>
      <c r="C12" s="299"/>
      <c r="D12" s="299"/>
      <c r="E12" s="299"/>
      <c r="F12" s="299"/>
      <c r="H12" s="299"/>
    </row>
    <row r="13" s="299" customFormat="1" spans="1:8">
      <c r="A13" s="321" t="s">
        <v>20</v>
      </c>
      <c r="B13" s="322"/>
      <c r="C13" s="322"/>
      <c r="D13" s="323"/>
      <c r="E13" s="323"/>
      <c r="F13" s="323"/>
      <c r="H13" s="297"/>
    </row>
  </sheetData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ageMargins left="0.75" right="0.75" top="1" bottom="1" header="0.51" footer="0.5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zoomScale="70" zoomScaleNormal="70" workbookViewId="0">
      <selection activeCell="A23" sqref="A23:T24"/>
    </sheetView>
  </sheetViews>
  <sheetFormatPr defaultColWidth="9" defaultRowHeight="14.25"/>
  <sheetData>
    <row r="1" ht="42" customHeight="1" spans="1:13">
      <c r="A1" s="294" t="s">
        <v>21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20">
      <c r="A2" s="295" t="s">
        <v>22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spans="1:20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ht="81.95" customHeight="1" spans="1:20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ht="60" customHeight="1" spans="1:20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>
      <c r="A8" s="295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>
      <c r="A11" s="295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>
      <c r="A12" s="295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>
      <c r="A14" s="295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ht="54" customHeight="1" spans="1:20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ht="15" customHeight="1" spans="1:20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hidden="1" spans="1:20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hidden="1" spans="1:20">
      <c r="A18" s="295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</row>
    <row r="19" hidden="1" spans="1:20">
      <c r="A19" s="295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</row>
    <row r="20" ht="69.95" customHeight="1" spans="1:20">
      <c r="A20" s="295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</row>
    <row r="21" spans="1:13">
      <c r="A21" s="286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</row>
    <row r="22" ht="87" customHeight="1" spans="1:13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ht="37" customHeight="1" spans="1:20">
      <c r="A23" s="296" t="s">
        <v>23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</row>
    <row r="24" ht="30" customHeight="1" spans="1:20">
      <c r="A24" s="296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</row>
  </sheetData>
  <mergeCells count="2">
    <mergeCell ref="A2:T20"/>
    <mergeCell ref="A23:T24"/>
  </mergeCells>
  <pageMargins left="0.751388888888889" right="0.751388888888889" top="1" bottom="1" header="0.5" footer="0.5"/>
  <pageSetup paperSize="9" scale="67" firstPageNumber="2" fitToHeight="0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view="pageBreakPreview" zoomScaleNormal="100" workbookViewId="0">
      <selection activeCell="D7" sqref="D7"/>
    </sheetView>
  </sheetViews>
  <sheetFormatPr defaultColWidth="9" defaultRowHeight="14.25"/>
  <cols>
    <col min="1" max="6" width="17.125" customWidth="1"/>
    <col min="7" max="7" width="18.875" customWidth="1"/>
    <col min="8" max="9" width="17.125" customWidth="1"/>
    <col min="10" max="10" width="13.75" customWidth="1"/>
  </cols>
  <sheetData>
    <row r="1" ht="35.1" customHeight="1" spans="1:10">
      <c r="A1" s="284" t="s">
        <v>24</v>
      </c>
      <c r="B1" s="284"/>
      <c r="C1" s="284"/>
      <c r="D1" s="284"/>
      <c r="E1" s="284"/>
      <c r="F1" s="284"/>
      <c r="G1" s="285"/>
      <c r="H1" s="285"/>
      <c r="I1" s="291"/>
      <c r="J1" s="284"/>
    </row>
    <row r="2" ht="35.1" customHeight="1" spans="1:10">
      <c r="A2" s="286"/>
      <c r="B2" s="286"/>
      <c r="C2" s="286"/>
      <c r="D2" s="286"/>
      <c r="E2" s="286"/>
      <c r="F2" s="286"/>
      <c r="G2" s="287"/>
      <c r="H2" s="288" t="s">
        <v>1</v>
      </c>
      <c r="I2" s="288"/>
      <c r="J2" s="288"/>
    </row>
    <row r="3" ht="45" customHeight="1" spans="1:10">
      <c r="A3" s="273" t="s">
        <v>2</v>
      </c>
      <c r="B3" s="273"/>
      <c r="C3" s="273" t="s">
        <v>3</v>
      </c>
      <c r="D3" s="273"/>
      <c r="E3" s="273"/>
      <c r="F3" s="273"/>
      <c r="G3" s="274" t="s">
        <v>4</v>
      </c>
      <c r="H3" s="274" t="s">
        <v>25</v>
      </c>
      <c r="I3" s="276" t="s">
        <v>26</v>
      </c>
      <c r="J3" s="273" t="s">
        <v>6</v>
      </c>
    </row>
    <row r="4" ht="45" customHeight="1" spans="1:10">
      <c r="A4" s="273" t="s">
        <v>27</v>
      </c>
      <c r="B4" s="273"/>
      <c r="C4" s="273" t="s">
        <v>28</v>
      </c>
      <c r="D4" s="273" t="s">
        <v>29</v>
      </c>
      <c r="E4" s="273" t="s">
        <v>30</v>
      </c>
      <c r="F4" s="273" t="s">
        <v>31</v>
      </c>
      <c r="G4" s="274">
        <f>(开工!F6+续建!F6+'前期部分 '!E6)/10000-0.13</f>
        <v>3044.4862796</v>
      </c>
      <c r="H4" s="274">
        <f>SUM(H6:H9)</f>
        <v>855.6941738</v>
      </c>
      <c r="I4" s="292"/>
      <c r="J4" s="273"/>
    </row>
    <row r="5" ht="45" customHeight="1" spans="1:10">
      <c r="A5" s="273"/>
      <c r="B5" s="273"/>
      <c r="C5" s="273">
        <f>SUM(D5:F5)</f>
        <v>306</v>
      </c>
      <c r="D5" s="273">
        <f>SUM(D6:D9)</f>
        <v>165</v>
      </c>
      <c r="E5" s="273">
        <f>SUM(E6:E9)</f>
        <v>136</v>
      </c>
      <c r="F5" s="273">
        <v>5</v>
      </c>
      <c r="G5" s="274"/>
      <c r="H5" s="274"/>
      <c r="I5" s="292"/>
      <c r="J5" s="273"/>
    </row>
    <row r="6" ht="45" customHeight="1" spans="1:10">
      <c r="A6" s="273" t="s">
        <v>9</v>
      </c>
      <c r="B6" s="273" t="s">
        <v>10</v>
      </c>
      <c r="C6" s="84">
        <f>SUM(D6:F6)</f>
        <v>125</v>
      </c>
      <c r="D6" s="84">
        <v>70</v>
      </c>
      <c r="E6" s="84">
        <v>52</v>
      </c>
      <c r="F6" s="84">
        <v>3</v>
      </c>
      <c r="G6" s="147">
        <f>(开工!F7+续建!F7+'前期部分 '!E7)/10000-0.06</f>
        <v>1667.4947416</v>
      </c>
      <c r="H6" s="147">
        <f>(开工!G7+续建!G7)/10000</f>
        <v>376.4614738</v>
      </c>
      <c r="I6" s="293">
        <f>H6/H4</f>
        <v>0.439948623382809</v>
      </c>
      <c r="J6" s="84"/>
    </row>
    <row r="7" ht="45" customHeight="1" spans="1:10">
      <c r="A7" s="273"/>
      <c r="B7" s="273" t="s">
        <v>11</v>
      </c>
      <c r="C7" s="84">
        <f>SUM(D7:F7)</f>
        <v>124</v>
      </c>
      <c r="D7" s="84">
        <v>65</v>
      </c>
      <c r="E7" s="84">
        <v>57</v>
      </c>
      <c r="F7" s="84">
        <v>2</v>
      </c>
      <c r="G7" s="147">
        <f>(开工!F88+续建!F71+'前期部分 '!E12)/10000</f>
        <v>1100.562738</v>
      </c>
      <c r="H7" s="147">
        <f>(开工!G88+续建!G71)/10000+0.1</f>
        <v>335.5336</v>
      </c>
      <c r="I7" s="293">
        <f>H7/H4</f>
        <v>0.392118598295404</v>
      </c>
      <c r="J7" s="84"/>
    </row>
    <row r="8" ht="45" customHeight="1" spans="1:10">
      <c r="A8" s="273"/>
      <c r="B8" s="273" t="s">
        <v>12</v>
      </c>
      <c r="C8" s="84">
        <f>SUM(D8:F8)</f>
        <v>45</v>
      </c>
      <c r="D8" s="84">
        <v>23</v>
      </c>
      <c r="E8" s="84">
        <v>22</v>
      </c>
      <c r="F8" s="289"/>
      <c r="G8" s="147">
        <f>(开工!F159+续建!F134)/10000</f>
        <v>249.2886</v>
      </c>
      <c r="H8" s="147">
        <f>(开工!G159+续建!G134)/10000</f>
        <v>126.6004</v>
      </c>
      <c r="I8" s="293">
        <f>H8/H4</f>
        <v>0.147950522366873</v>
      </c>
      <c r="J8" s="84"/>
    </row>
    <row r="9" ht="45" customHeight="1" spans="1:10">
      <c r="A9" s="273"/>
      <c r="B9" s="273" t="s">
        <v>32</v>
      </c>
      <c r="C9" s="84">
        <f>SUM(D9:F9)</f>
        <v>12</v>
      </c>
      <c r="D9" s="84">
        <v>7</v>
      </c>
      <c r="E9" s="84">
        <v>5</v>
      </c>
      <c r="F9" s="289"/>
      <c r="G9" s="147">
        <f>(开工!F189+续建!F163)/10000</f>
        <v>27.2102</v>
      </c>
      <c r="H9" s="147">
        <f>(开工!G189+续建!G163)/10000</f>
        <v>17.0987</v>
      </c>
      <c r="I9" s="293">
        <f>H9/H4</f>
        <v>0.0199822559549137</v>
      </c>
      <c r="J9" s="84"/>
    </row>
    <row r="10" ht="45" customHeight="1" spans="1:10">
      <c r="A10" s="273" t="s">
        <v>13</v>
      </c>
      <c r="B10" s="273" t="s">
        <v>33</v>
      </c>
      <c r="C10" s="84">
        <f>D5</f>
        <v>165</v>
      </c>
      <c r="D10" s="289"/>
      <c r="E10" s="289"/>
      <c r="F10" s="289"/>
      <c r="G10" s="147">
        <f>开工!F6/10000</f>
        <v>945.862682</v>
      </c>
      <c r="H10" s="147">
        <f>开工!G6/10000</f>
        <v>409.885175</v>
      </c>
      <c r="I10" s="293">
        <f>H10/H4</f>
        <v>0.479008958515828</v>
      </c>
      <c r="J10" s="84"/>
    </row>
    <row r="11" ht="45" customHeight="1" spans="1:10">
      <c r="A11" s="273"/>
      <c r="B11" s="273" t="s">
        <v>14</v>
      </c>
      <c r="C11" s="84">
        <f>E5</f>
        <v>136</v>
      </c>
      <c r="D11" s="289"/>
      <c r="E11" s="289"/>
      <c r="F11" s="289"/>
      <c r="G11" s="147">
        <f>续建!F6/10000</f>
        <v>1855.2267976</v>
      </c>
      <c r="H11" s="147">
        <f>续建!G6/10000</f>
        <v>445.7089988</v>
      </c>
      <c r="I11" s="293">
        <f>H11/H4</f>
        <v>0.520874177301778</v>
      </c>
      <c r="J11" s="84"/>
    </row>
    <row r="12" ht="45" customHeight="1" spans="1:10">
      <c r="A12" s="273"/>
      <c r="B12" s="273" t="s">
        <v>16</v>
      </c>
      <c r="C12" s="84">
        <v>5</v>
      </c>
      <c r="D12" s="289"/>
      <c r="E12" s="289"/>
      <c r="F12" s="289"/>
      <c r="G12" s="147">
        <f>'前期部分 '!E6/10000-0.03</f>
        <v>243.4968</v>
      </c>
      <c r="H12" s="289"/>
      <c r="I12" s="289"/>
      <c r="J12" s="84"/>
    </row>
    <row r="13" ht="35.1" customHeight="1" spans="1:10">
      <c r="A13" s="290" t="s">
        <v>34</v>
      </c>
      <c r="B13" s="290"/>
      <c r="C13" s="290"/>
      <c r="D13" s="290"/>
      <c r="E13" s="290"/>
      <c r="F13" s="290"/>
      <c r="G13" s="290"/>
      <c r="H13" s="290"/>
      <c r="I13" s="290"/>
      <c r="J13" s="290"/>
    </row>
  </sheetData>
  <mergeCells count="13">
    <mergeCell ref="A1:J1"/>
    <mergeCell ref="A2:B2"/>
    <mergeCell ref="H2:J2"/>
    <mergeCell ref="A3:B3"/>
    <mergeCell ref="C3:F3"/>
    <mergeCell ref="A13:J13"/>
    <mergeCell ref="A6:A9"/>
    <mergeCell ref="A10:A12"/>
    <mergeCell ref="G4:G5"/>
    <mergeCell ref="H4:H5"/>
    <mergeCell ref="I4:I5"/>
    <mergeCell ref="J4:J5"/>
    <mergeCell ref="A4:B5"/>
  </mergeCells>
  <pageMargins left="0.590277777777778" right="0.511805555555556" top="1.18055555555556" bottom="1" header="0.5" footer="0.393055555555556"/>
  <pageSetup paperSize="9" scale="75" fitToHeight="0" orientation="landscape" useFirstPageNumber="1"/>
  <headerFooter>
    <oddFooter>&amp;C— &amp;P &amp;14—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workbookViewId="0">
      <selection activeCell="G11" sqref="G11"/>
    </sheetView>
  </sheetViews>
  <sheetFormatPr defaultColWidth="9" defaultRowHeight="14.25"/>
  <cols>
    <col min="1" max="8" width="20" customWidth="1"/>
    <col min="9" max="9" width="15.25" customWidth="1"/>
  </cols>
  <sheetData>
    <row r="1" ht="35.1" customHeight="1" spans="1:9">
      <c r="A1" s="266" t="s">
        <v>35</v>
      </c>
      <c r="B1" s="266"/>
      <c r="C1" s="266"/>
      <c r="D1" s="266"/>
      <c r="E1" s="266"/>
      <c r="F1" s="267"/>
      <c r="G1" s="267"/>
      <c r="H1" s="268"/>
      <c r="I1" s="266"/>
    </row>
    <row r="2" ht="35.1" customHeight="1" spans="1:9">
      <c r="A2" s="269"/>
      <c r="B2" s="269"/>
      <c r="C2" s="269"/>
      <c r="D2" s="269"/>
      <c r="E2" s="269"/>
      <c r="F2" s="270"/>
      <c r="G2" s="271" t="s">
        <v>1</v>
      </c>
      <c r="H2" s="272"/>
      <c r="I2" s="283"/>
    </row>
    <row r="3" ht="45" customHeight="1" spans="1:9">
      <c r="A3" s="273" t="s">
        <v>36</v>
      </c>
      <c r="B3" s="273" t="s">
        <v>3</v>
      </c>
      <c r="C3" s="273"/>
      <c r="D3" s="273"/>
      <c r="E3" s="273"/>
      <c r="F3" s="274" t="s">
        <v>4</v>
      </c>
      <c r="G3" s="275" t="s">
        <v>37</v>
      </c>
      <c r="H3" s="276" t="s">
        <v>26</v>
      </c>
      <c r="I3" s="273" t="s">
        <v>6</v>
      </c>
    </row>
    <row r="4" ht="42.95" customHeight="1" spans="1:9">
      <c r="A4" s="277" t="s">
        <v>38</v>
      </c>
      <c r="B4" s="277" t="s">
        <v>39</v>
      </c>
      <c r="C4" s="277" t="s">
        <v>40</v>
      </c>
      <c r="D4" s="277" t="s">
        <v>41</v>
      </c>
      <c r="E4" s="277" t="s">
        <v>42</v>
      </c>
      <c r="F4" s="278">
        <f>SUM(F6:F12)-0.1</f>
        <v>3044.4062796</v>
      </c>
      <c r="G4" s="278">
        <f>SUM(G6:G12)+0.04</f>
        <v>855.6341738</v>
      </c>
      <c r="H4" s="279"/>
      <c r="I4" s="280"/>
    </row>
    <row r="5" ht="42.95" customHeight="1" spans="1:9">
      <c r="A5" s="277"/>
      <c r="B5" s="280">
        <f>SUM(C5:E5)</f>
        <v>306</v>
      </c>
      <c r="C5" s="280">
        <f>SUM(C6:C12)</f>
        <v>165</v>
      </c>
      <c r="D5" s="280">
        <f>SUM(D6:D12)</f>
        <v>136</v>
      </c>
      <c r="E5" s="280">
        <f>SUM(E6:E12)</f>
        <v>5</v>
      </c>
      <c r="F5" s="278"/>
      <c r="G5" s="278"/>
      <c r="H5" s="279"/>
      <c r="I5" s="280"/>
    </row>
    <row r="6" ht="42.95" customHeight="1" spans="1:9">
      <c r="A6" s="277" t="s">
        <v>43</v>
      </c>
      <c r="B6" s="280">
        <f t="shared" ref="B6:B12" si="0">SUM(C6:E6)</f>
        <v>52</v>
      </c>
      <c r="C6" s="280">
        <f>COUNTIF(开工!C:C,A6)</f>
        <v>28</v>
      </c>
      <c r="D6" s="280">
        <f>COUNTIF(续建!C:C,A6)</f>
        <v>24</v>
      </c>
      <c r="E6" s="281"/>
      <c r="F6" s="278">
        <f>SUMIF(开工!C:C,A6,开工!F:F)/10000+SUMIF(续建!C:C,A6,续建!F:F)/10000+SUMIF('前期部分 '!C:C,A6,'前期部分 '!E:E)/10000-0.11</f>
        <v>456.0533</v>
      </c>
      <c r="G6" s="278">
        <f>SUMIF(开工!C:C,A6,开工!G:G)/10000+SUMIF(续建!C:C,A6,续建!G:G)/10000</f>
        <v>141.9022</v>
      </c>
      <c r="H6" s="279">
        <f>G6/G4</f>
        <v>0.165844474595715</v>
      </c>
      <c r="I6" s="280"/>
    </row>
    <row r="7" ht="42.95" customHeight="1" spans="1:9">
      <c r="A7" s="277" t="s">
        <v>44</v>
      </c>
      <c r="B7" s="280">
        <f t="shared" si="0"/>
        <v>52</v>
      </c>
      <c r="C7" s="280">
        <f>COUNTIF(开工!C:C,A7)</f>
        <v>32</v>
      </c>
      <c r="D7" s="280">
        <f>COUNTIF(续建!C:C,A7)</f>
        <v>20</v>
      </c>
      <c r="E7" s="281"/>
      <c r="F7" s="278">
        <f>SUMIF(开工!C:C,A7,开工!F:F)/10000+SUMIF(续建!C:C,A7,续建!F:F)/10000+SUMIF('前期部分 '!C:C,A7,'前期部分 '!E:E)/10000</f>
        <v>563.6880296</v>
      </c>
      <c r="G7" s="278">
        <f>(SUMIF(开工!C:C,A7,开工!G:G)/10000+SUMIF(续建!C:C,A7,续建!G:G)/10000)</f>
        <v>147.6074738</v>
      </c>
      <c r="H7" s="279">
        <f>G7/G4</f>
        <v>0.172512363717841</v>
      </c>
      <c r="I7" s="280"/>
    </row>
    <row r="8" ht="42.95" customHeight="1" spans="1:9">
      <c r="A8" s="277" t="s">
        <v>45</v>
      </c>
      <c r="B8" s="280">
        <f t="shared" si="0"/>
        <v>48</v>
      </c>
      <c r="C8" s="280">
        <f>COUNTIF(开工!C:C,A8)</f>
        <v>30</v>
      </c>
      <c r="D8" s="280">
        <f>COUNTIF(续建!C:C,A8)</f>
        <v>18</v>
      </c>
      <c r="E8" s="281"/>
      <c r="F8" s="278">
        <f>SUMIF(开工!C:C,A8,开工!F:F)/10000+SUMIF(续建!C:C,A8,续建!F:F)/10000+SUMIF('前期部分 '!C:C,A8,'前期部分 '!E:E)/10000</f>
        <v>373.6713</v>
      </c>
      <c r="G8" s="278">
        <f>SUMIF(开工!C:C,A8,开工!G:G)/10000+SUMIF(续建!C:C,A8,续建!G:G)/10000</f>
        <v>139.65</v>
      </c>
      <c r="H8" s="279">
        <f>G8/G4</f>
        <v>0.163212274913931</v>
      </c>
      <c r="I8" s="280"/>
    </row>
    <row r="9" ht="42.95" customHeight="1" spans="1:9">
      <c r="A9" s="277" t="s">
        <v>46</v>
      </c>
      <c r="B9" s="280">
        <f t="shared" si="0"/>
        <v>49</v>
      </c>
      <c r="C9" s="280">
        <f>COUNTIF(开工!C:C,A9)</f>
        <v>23</v>
      </c>
      <c r="D9" s="280">
        <f>COUNTIF(续建!C:C,A9)</f>
        <v>24</v>
      </c>
      <c r="E9" s="280">
        <f>COUNTIF('前期部分 '!C:C,A9)</f>
        <v>2</v>
      </c>
      <c r="F9" s="278">
        <f>SUMIF(开工!C:C,A9,开工!F:F)/10000+SUMIF(续建!C:C,A9,续建!F:F)/10000+SUMIF('前期部分 '!C:C,A9,'前期部分 '!E:E)/10000</f>
        <v>372.2829</v>
      </c>
      <c r="G9" s="278">
        <f>SUMIF(开工!C:C,A9,开工!G:G)/10000+SUMIF(续建!C:C,A9,续建!G:G)/10000</f>
        <v>120.1109</v>
      </c>
      <c r="H9" s="282">
        <f>G9/G4</f>
        <v>0.140376464238881</v>
      </c>
      <c r="I9" s="280"/>
    </row>
    <row r="10" ht="42.95" customHeight="1" spans="1:9">
      <c r="A10" s="277" t="s">
        <v>47</v>
      </c>
      <c r="B10" s="280">
        <f t="shared" si="0"/>
        <v>51</v>
      </c>
      <c r="C10" s="280">
        <f>COUNTIF(开工!C:C,A10)</f>
        <v>23</v>
      </c>
      <c r="D10" s="280">
        <f>COUNTIF(续建!C:C,A10)</f>
        <v>27</v>
      </c>
      <c r="E10" s="280">
        <f>COUNTIF('前期部分 '!C:C,A10)</f>
        <v>1</v>
      </c>
      <c r="F10" s="278">
        <f>SUMIF(开工!C:C,A10,开工!F:F)/10000+SUMIF(续建!C:C,A10,续建!F:F)/10000+SUMIF('前期部分 '!C:C,A10,'前期部分 '!E:E)/10000</f>
        <v>380.99</v>
      </c>
      <c r="G10" s="278">
        <f>SUMIF(开工!C:C,A10,开工!G:G)/10000+SUMIF(续建!C:C,A10,续建!G:G)/10000</f>
        <v>146.255</v>
      </c>
      <c r="H10" s="279">
        <f>G10/G4</f>
        <v>0.170931695435281</v>
      </c>
      <c r="I10" s="280"/>
    </row>
    <row r="11" ht="42.95" customHeight="1" spans="1:9">
      <c r="A11" s="277" t="s">
        <v>48</v>
      </c>
      <c r="B11" s="280">
        <f t="shared" si="0"/>
        <v>32</v>
      </c>
      <c r="C11" s="280">
        <f>COUNTIF(开工!C:C,A11)</f>
        <v>19</v>
      </c>
      <c r="D11" s="280">
        <f>COUNTIF(续建!C:C,A11)</f>
        <v>13</v>
      </c>
      <c r="E11" s="281"/>
      <c r="F11" s="278">
        <f>SUMIF(开工!C:C,A11,开工!F:F)/10000+SUMIF(续建!C:C,A11,续建!F:F)/10000+SUMIF('前期部分 '!C:C,A11,'前期部分 '!E:E)/10000</f>
        <v>171.344</v>
      </c>
      <c r="G11" s="278">
        <f>SUMIF(开工!C:C,A11,开工!G:G)/10000+SUMIF(续建!C:C,A11,续建!G:G)/10000</f>
        <v>59.1</v>
      </c>
      <c r="H11" s="279">
        <f>G11/G4</f>
        <v>0.0690715749904285</v>
      </c>
      <c r="I11" s="280"/>
    </row>
    <row r="12" ht="42.95" customHeight="1" spans="1:9">
      <c r="A12" s="277" t="s">
        <v>49</v>
      </c>
      <c r="B12" s="280">
        <f t="shared" si="0"/>
        <v>22</v>
      </c>
      <c r="C12" s="280">
        <f>COUNTIF(开工!C:C,A12)</f>
        <v>10</v>
      </c>
      <c r="D12" s="280">
        <f>COUNTIF(续建!C:C,A12)</f>
        <v>10</v>
      </c>
      <c r="E12" s="280">
        <f>COUNTIF('前期部分 '!C:C,A12)</f>
        <v>2</v>
      </c>
      <c r="F12" s="278">
        <f>SUMIF(开工!C:C,A12,开工!F:F)/10000+SUMIF(续建!C:C,A12,续建!F:F)/10000+SUMIF('前期部分 '!C:C,A12,'前期部分 '!E:E)/10000</f>
        <v>726.47675</v>
      </c>
      <c r="G12" s="278">
        <f>SUMIF(开工!C:C,A12,开工!G:G)/10000+SUMIF(续建!C:C,A12,续建!G:G)/10000</f>
        <v>100.9686</v>
      </c>
      <c r="H12" s="279">
        <f>G12/G4</f>
        <v>0.118004403156998</v>
      </c>
      <c r="I12" s="280"/>
    </row>
  </sheetData>
  <mergeCells count="8">
    <mergeCell ref="A1:I1"/>
    <mergeCell ref="G2:I2"/>
    <mergeCell ref="B3:E3"/>
    <mergeCell ref="A4:A5"/>
    <mergeCell ref="F4:F5"/>
    <mergeCell ref="G4:G5"/>
    <mergeCell ref="H4:H5"/>
    <mergeCell ref="I4:I5"/>
  </mergeCells>
  <pageMargins left="0.590277777777778" right="0.511805555555556" top="1" bottom="1" header="0.5" footer="0.393055555555556"/>
  <pageSetup paperSize="9" scale="72" firstPageNumber="2" fitToHeight="0" orientation="landscape" useFirstPageNumber="1"/>
  <headerFooter>
    <oddFooter>&amp;C— &amp;P —</oddFooter>
  </headerFooter>
  <ignoredErrors>
    <ignoredError sqref="G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"/>
  <sheetViews>
    <sheetView zoomScale="90" zoomScaleNormal="90" workbookViewId="0">
      <selection activeCell="D5" sqref="D5"/>
    </sheetView>
  </sheetViews>
  <sheetFormatPr defaultColWidth="9" defaultRowHeight="14.25"/>
  <cols>
    <col min="1" max="1" width="13.625" customWidth="1"/>
    <col min="2" max="2" width="21.75" customWidth="1"/>
    <col min="3" max="7" width="13.875" customWidth="1"/>
    <col min="8" max="8" width="12.875" customWidth="1"/>
    <col min="9" max="11" width="13.875" customWidth="1"/>
    <col min="12" max="13" width="12" customWidth="1"/>
  </cols>
  <sheetData>
    <row r="1" ht="33.75" spans="1:13">
      <c r="A1" s="246" t="s">
        <v>50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ht="18.75" spans="1:13">
      <c r="A2" s="247"/>
      <c r="B2" s="247"/>
      <c r="C2" s="248"/>
      <c r="D2" s="248"/>
      <c r="E2" s="249"/>
      <c r="F2" s="249"/>
      <c r="G2" s="249"/>
      <c r="H2" s="250"/>
      <c r="I2" s="250"/>
      <c r="J2" s="265" t="s">
        <v>1</v>
      </c>
      <c r="K2" s="265"/>
      <c r="L2" s="265"/>
      <c r="M2" s="265"/>
    </row>
    <row r="3" ht="24" customHeight="1" spans="1:13">
      <c r="A3" s="251" t="s">
        <v>51</v>
      </c>
      <c r="B3" s="251" t="s">
        <v>52</v>
      </c>
      <c r="C3" s="252" t="s">
        <v>53</v>
      </c>
      <c r="D3" s="252"/>
      <c r="E3" s="252"/>
      <c r="F3" s="252" t="s">
        <v>54</v>
      </c>
      <c r="G3" s="252"/>
      <c r="H3" s="252"/>
      <c r="I3" s="252" t="s">
        <v>55</v>
      </c>
      <c r="J3" s="252"/>
      <c r="K3" s="252"/>
      <c r="L3" s="251" t="s">
        <v>56</v>
      </c>
      <c r="M3" s="251"/>
    </row>
    <row r="4" ht="36" customHeight="1" spans="1:13">
      <c r="A4" s="251"/>
      <c r="B4" s="251"/>
      <c r="C4" s="252" t="s">
        <v>3</v>
      </c>
      <c r="D4" s="252" t="s">
        <v>4</v>
      </c>
      <c r="E4" s="252" t="s">
        <v>57</v>
      </c>
      <c r="F4" s="252" t="s">
        <v>3</v>
      </c>
      <c r="G4" s="252" t="s">
        <v>4</v>
      </c>
      <c r="H4" s="252" t="s">
        <v>57</v>
      </c>
      <c r="I4" s="252" t="s">
        <v>3</v>
      </c>
      <c r="J4" s="252" t="s">
        <v>4</v>
      </c>
      <c r="K4" s="252" t="s">
        <v>57</v>
      </c>
      <c r="L4" s="251" t="s">
        <v>3</v>
      </c>
      <c r="M4" s="252" t="s">
        <v>4</v>
      </c>
    </row>
    <row r="5" ht="20.1" customHeight="1" spans="1:13">
      <c r="A5" s="253" t="s">
        <v>53</v>
      </c>
      <c r="B5" s="254"/>
      <c r="C5" s="255">
        <f>F5+I5+L5</f>
        <v>306</v>
      </c>
      <c r="D5" s="255">
        <f>(G5+J5+M5)-0.06</f>
        <v>3044.4962796</v>
      </c>
      <c r="E5" s="255">
        <f>H5+K5+0.04</f>
        <v>855.6341738</v>
      </c>
      <c r="F5" s="255">
        <f>F6+F19+F25+F32</f>
        <v>165</v>
      </c>
      <c r="G5" s="255">
        <f>G6+G19+G25+G32</f>
        <v>945.862682</v>
      </c>
      <c r="H5" s="255">
        <f>开工!G6/10000</f>
        <v>409.885175</v>
      </c>
      <c r="I5" s="255">
        <f>I6+I19+I25+I32</f>
        <v>136</v>
      </c>
      <c r="J5" s="255">
        <f>J6+J19+J25+J32</f>
        <v>1855.2267976</v>
      </c>
      <c r="K5" s="255">
        <f>续建!G6/10000</f>
        <v>445.7089988</v>
      </c>
      <c r="L5" s="255">
        <v>5</v>
      </c>
      <c r="M5" s="255">
        <f>M6+M19+M25+M32-0.03</f>
        <v>243.4668</v>
      </c>
    </row>
    <row r="6" ht="20.1" customHeight="1" spans="1:13">
      <c r="A6" s="256" t="s">
        <v>58</v>
      </c>
      <c r="B6" s="257" t="s">
        <v>10</v>
      </c>
      <c r="C6" s="255">
        <f>F6+I6+L6</f>
        <v>125</v>
      </c>
      <c r="D6" s="255">
        <f>G6+J6+M6</f>
        <v>1667.5247416</v>
      </c>
      <c r="E6" s="255">
        <f>H6+K6</f>
        <v>376.5614738</v>
      </c>
      <c r="F6" s="255">
        <v>70</v>
      </c>
      <c r="G6" s="255">
        <f>G7+G15+G16+G17+G18</f>
        <v>476.783344</v>
      </c>
      <c r="H6" s="255">
        <f>H7+H15+H16+H17+H18</f>
        <v>167.160775</v>
      </c>
      <c r="I6" s="255">
        <v>52</v>
      </c>
      <c r="J6" s="255">
        <f>续建!F7/10000</f>
        <v>974.2445976</v>
      </c>
      <c r="K6" s="255">
        <f>续建!G7/10000+0.1</f>
        <v>209.4006988</v>
      </c>
      <c r="L6" s="255">
        <v>3</v>
      </c>
      <c r="M6" s="255">
        <f>'前期部分 '!E7/10000-0.03</f>
        <v>216.4968</v>
      </c>
    </row>
    <row r="7" ht="20.1" customHeight="1" spans="1:13">
      <c r="A7" s="258" t="s">
        <v>59</v>
      </c>
      <c r="B7" s="259" t="s">
        <v>60</v>
      </c>
      <c r="C7" s="260">
        <f t="shared" ref="C7:C32" si="0">F7+I7+L7</f>
        <v>51</v>
      </c>
      <c r="D7" s="260">
        <f t="shared" ref="D7:D32" si="1">G7+J7+M7</f>
        <v>979.5115</v>
      </c>
      <c r="E7" s="260">
        <f t="shared" ref="E7:E32" si="2">H7+K7</f>
        <v>179.7727</v>
      </c>
      <c r="F7" s="260">
        <v>19</v>
      </c>
      <c r="G7" s="260">
        <f>开工!F8/10000</f>
        <v>84.4392</v>
      </c>
      <c r="H7" s="260">
        <f>SUM(H8:H14)</f>
        <v>40.18</v>
      </c>
      <c r="I7" s="260">
        <v>29</v>
      </c>
      <c r="J7" s="260">
        <f>续建!F8/10000</f>
        <v>678.5755</v>
      </c>
      <c r="K7" s="260">
        <f>续建!G8/10000</f>
        <v>139.5927</v>
      </c>
      <c r="L7" s="260">
        <v>3</v>
      </c>
      <c r="M7" s="260">
        <f>'前期部分 '!E8/10000-0.03</f>
        <v>216.4968</v>
      </c>
    </row>
    <row r="8" ht="20.1" customHeight="1" spans="1:13">
      <c r="A8" s="261">
        <v>1</v>
      </c>
      <c r="B8" s="259" t="s">
        <v>61</v>
      </c>
      <c r="C8" s="260">
        <f t="shared" si="0"/>
        <v>6</v>
      </c>
      <c r="D8" s="260">
        <f t="shared" si="1"/>
        <v>474.3068</v>
      </c>
      <c r="E8" s="260">
        <f t="shared" si="2"/>
        <v>53</v>
      </c>
      <c r="F8" s="262"/>
      <c r="G8" s="262"/>
      <c r="H8" s="262"/>
      <c r="I8" s="260">
        <v>3</v>
      </c>
      <c r="J8" s="260">
        <f>续建!F11/10000</f>
        <v>257.81</v>
      </c>
      <c r="K8" s="260">
        <f>续建!G11/10000</f>
        <v>53</v>
      </c>
      <c r="L8" s="260">
        <v>3</v>
      </c>
      <c r="M8" s="260">
        <f>'前期部分 '!E8/10000-0.03</f>
        <v>216.4968</v>
      </c>
    </row>
    <row r="9" ht="20.1" customHeight="1" spans="1:13">
      <c r="A9" s="261">
        <v>2</v>
      </c>
      <c r="B9" s="259" t="s">
        <v>62</v>
      </c>
      <c r="C9" s="260">
        <f t="shared" si="0"/>
        <v>1</v>
      </c>
      <c r="D9" s="260">
        <f t="shared" si="1"/>
        <v>72.8</v>
      </c>
      <c r="E9" s="260">
        <f t="shared" si="2"/>
        <v>10</v>
      </c>
      <c r="F9" s="262"/>
      <c r="G9" s="262"/>
      <c r="H9" s="262"/>
      <c r="I9" s="260">
        <v>1</v>
      </c>
      <c r="J9" s="260">
        <f>续建!F9/10000</f>
        <v>72.8</v>
      </c>
      <c r="K9" s="260">
        <f>续建!G9/10000</f>
        <v>10</v>
      </c>
      <c r="L9" s="262"/>
      <c r="M9" s="262"/>
    </row>
    <row r="10" ht="20.1" customHeight="1" spans="1:13">
      <c r="A10" s="261">
        <v>3</v>
      </c>
      <c r="B10" s="259" t="s">
        <v>63</v>
      </c>
      <c r="C10" s="260">
        <f t="shared" si="0"/>
        <v>11</v>
      </c>
      <c r="D10" s="260">
        <f t="shared" si="1"/>
        <v>311.4958</v>
      </c>
      <c r="E10" s="260">
        <f t="shared" si="2"/>
        <v>60.05</v>
      </c>
      <c r="F10" s="260">
        <v>1</v>
      </c>
      <c r="G10" s="260">
        <f>开工!F10/10000</f>
        <v>3</v>
      </c>
      <c r="H10" s="260">
        <f>开工!G10/10000</f>
        <v>1.05</v>
      </c>
      <c r="I10" s="260">
        <v>10</v>
      </c>
      <c r="J10" s="260">
        <f>续建!F15/10000</f>
        <v>308.4958</v>
      </c>
      <c r="K10" s="260">
        <f>续建!G15/10000</f>
        <v>59</v>
      </c>
      <c r="L10" s="262"/>
      <c r="M10" s="262"/>
    </row>
    <row r="11" ht="20.1" customHeight="1" spans="1:13">
      <c r="A11" s="261">
        <v>4</v>
      </c>
      <c r="B11" s="259" t="s">
        <v>64</v>
      </c>
      <c r="C11" s="260">
        <f t="shared" si="0"/>
        <v>6</v>
      </c>
      <c r="D11" s="260">
        <f t="shared" si="1"/>
        <v>32.1692</v>
      </c>
      <c r="E11" s="260">
        <f t="shared" si="2"/>
        <v>15.7</v>
      </c>
      <c r="F11" s="260">
        <v>5</v>
      </c>
      <c r="G11" s="260">
        <f>开工!F12/10000</f>
        <v>31.1692</v>
      </c>
      <c r="H11" s="260">
        <f>开工!G12/10000</f>
        <v>15.2</v>
      </c>
      <c r="I11" s="260">
        <v>1</v>
      </c>
      <c r="J11" s="260">
        <f>续建!F26/10000</f>
        <v>1</v>
      </c>
      <c r="K11" s="255">
        <f>续建!G26/10000</f>
        <v>0.5</v>
      </c>
      <c r="L11" s="262"/>
      <c r="M11" s="262"/>
    </row>
    <row r="12" ht="20.1" customHeight="1" spans="1:13">
      <c r="A12" s="261">
        <v>5</v>
      </c>
      <c r="B12" s="259" t="s">
        <v>65</v>
      </c>
      <c r="C12" s="260">
        <f t="shared" si="0"/>
        <v>14</v>
      </c>
      <c r="D12" s="260">
        <f t="shared" si="1"/>
        <v>57.5097</v>
      </c>
      <c r="E12" s="260">
        <f t="shared" si="2"/>
        <v>20.9527</v>
      </c>
      <c r="F12" s="260">
        <v>5</v>
      </c>
      <c r="G12" s="260">
        <f>开工!F18/10000</f>
        <v>29.99</v>
      </c>
      <c r="H12" s="260">
        <f>开工!G18/10000</f>
        <v>8.3</v>
      </c>
      <c r="I12" s="260">
        <v>9</v>
      </c>
      <c r="J12" s="260">
        <f>续建!F28/10000</f>
        <v>27.5197</v>
      </c>
      <c r="K12" s="260">
        <f>续建!G28/10000</f>
        <v>12.6527</v>
      </c>
      <c r="L12" s="262"/>
      <c r="M12" s="262"/>
    </row>
    <row r="13" ht="20.1" customHeight="1" spans="1:13">
      <c r="A13" s="261">
        <v>6</v>
      </c>
      <c r="B13" s="259" t="s">
        <v>66</v>
      </c>
      <c r="C13" s="260">
        <f t="shared" si="0"/>
        <v>13</v>
      </c>
      <c r="D13" s="260">
        <f t="shared" si="1"/>
        <v>31.23</v>
      </c>
      <c r="E13" s="260">
        <f t="shared" si="2"/>
        <v>20.07</v>
      </c>
      <c r="F13" s="260">
        <v>8</v>
      </c>
      <c r="G13" s="260">
        <f>开工!F24/10000</f>
        <v>20.28</v>
      </c>
      <c r="H13" s="260">
        <f>开工!G24/10000</f>
        <v>15.63</v>
      </c>
      <c r="I13" s="260">
        <v>5</v>
      </c>
      <c r="J13" s="260">
        <f>续建!F38/10000</f>
        <v>10.95</v>
      </c>
      <c r="K13" s="260">
        <f>续建!G38/10000</f>
        <v>4.44</v>
      </c>
      <c r="L13" s="262"/>
      <c r="M13" s="262"/>
    </row>
    <row r="14" ht="20.1" customHeight="1" spans="1:13">
      <c r="A14" s="261">
        <v>7</v>
      </c>
      <c r="B14" s="259" t="s">
        <v>67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</row>
    <row r="15" ht="20.1" customHeight="1" spans="1:13">
      <c r="A15" s="258" t="s">
        <v>68</v>
      </c>
      <c r="B15" s="259" t="s">
        <v>69</v>
      </c>
      <c r="C15" s="260">
        <f t="shared" si="0"/>
        <v>26</v>
      </c>
      <c r="D15" s="260">
        <f t="shared" si="1"/>
        <v>203.870512</v>
      </c>
      <c r="E15" s="260">
        <f t="shared" si="2"/>
        <v>33.1293</v>
      </c>
      <c r="F15" s="260">
        <v>17</v>
      </c>
      <c r="G15" s="260">
        <f>开工!F33/10000</f>
        <v>102.214512</v>
      </c>
      <c r="H15" s="260">
        <f>开工!G33/10000</f>
        <v>21.875</v>
      </c>
      <c r="I15" s="260">
        <v>9</v>
      </c>
      <c r="J15" s="260">
        <f>续建!F44/10000</f>
        <v>101.656</v>
      </c>
      <c r="K15" s="260">
        <f>续建!G44/10000</f>
        <v>11.2543</v>
      </c>
      <c r="L15" s="262"/>
      <c r="M15" s="262"/>
    </row>
    <row r="16" ht="20.1" customHeight="1" spans="1:13">
      <c r="A16" s="258" t="s">
        <v>70</v>
      </c>
      <c r="B16" s="259" t="s">
        <v>71</v>
      </c>
      <c r="C16" s="260">
        <f t="shared" si="0"/>
        <v>31</v>
      </c>
      <c r="D16" s="260">
        <f t="shared" si="1"/>
        <v>351.8733</v>
      </c>
      <c r="E16" s="260">
        <f t="shared" si="2"/>
        <v>119.71</v>
      </c>
      <c r="F16" s="260">
        <v>21</v>
      </c>
      <c r="G16" s="260">
        <f>开工!F51/10000</f>
        <v>204.52</v>
      </c>
      <c r="H16" s="260">
        <f>开工!G51/10000</f>
        <v>70.21</v>
      </c>
      <c r="I16" s="260">
        <v>10</v>
      </c>
      <c r="J16" s="260">
        <f>续建!F54/10000</f>
        <v>147.3533</v>
      </c>
      <c r="K16" s="260">
        <f>续建!G54/10000</f>
        <v>49.5</v>
      </c>
      <c r="L16" s="262"/>
      <c r="M16" s="262"/>
    </row>
    <row r="17" ht="20.1" customHeight="1" spans="1:13">
      <c r="A17" s="258" t="s">
        <v>72</v>
      </c>
      <c r="B17" s="259" t="s">
        <v>73</v>
      </c>
      <c r="C17" s="260">
        <f t="shared" si="0"/>
        <v>7</v>
      </c>
      <c r="D17" s="260">
        <f t="shared" si="1"/>
        <v>93.3025</v>
      </c>
      <c r="E17" s="260">
        <f t="shared" si="2"/>
        <v>20.3</v>
      </c>
      <c r="F17" s="260">
        <v>4</v>
      </c>
      <c r="G17" s="260">
        <f>开工!F73/10000</f>
        <v>52.55</v>
      </c>
      <c r="H17" s="260">
        <f>开工!G73/10000</f>
        <v>14.3</v>
      </c>
      <c r="I17" s="260">
        <v>3</v>
      </c>
      <c r="J17" s="260">
        <f>续建!F65/10000</f>
        <v>40.7525</v>
      </c>
      <c r="K17" s="260">
        <f>续建!G65/10000</f>
        <v>6</v>
      </c>
      <c r="L17" s="262"/>
      <c r="M17" s="262"/>
    </row>
    <row r="18" ht="20.1" customHeight="1" spans="1:13">
      <c r="A18" s="258" t="s">
        <v>74</v>
      </c>
      <c r="B18" s="259" t="s">
        <v>75</v>
      </c>
      <c r="C18" s="260">
        <f t="shared" si="0"/>
        <v>10</v>
      </c>
      <c r="D18" s="260">
        <f t="shared" si="1"/>
        <v>38.9669296</v>
      </c>
      <c r="E18" s="260">
        <f t="shared" si="2"/>
        <v>23.5494738</v>
      </c>
      <c r="F18" s="260">
        <v>9</v>
      </c>
      <c r="G18" s="260">
        <f>开工!F78/10000</f>
        <v>33.059632</v>
      </c>
      <c r="H18" s="260">
        <f>开工!G78/10000</f>
        <v>20.595775</v>
      </c>
      <c r="I18" s="260">
        <v>1</v>
      </c>
      <c r="J18" s="260">
        <f>续建!F69/10000</f>
        <v>5.9072976</v>
      </c>
      <c r="K18" s="260">
        <f>续建!G69/10000</f>
        <v>2.9536988</v>
      </c>
      <c r="L18" s="262"/>
      <c r="M18" s="262"/>
    </row>
    <row r="19" ht="20.1" customHeight="1" spans="1:13">
      <c r="A19" s="256" t="s">
        <v>76</v>
      </c>
      <c r="B19" s="257" t="s">
        <v>11</v>
      </c>
      <c r="C19" s="255">
        <f t="shared" si="0"/>
        <v>124</v>
      </c>
      <c r="D19" s="255">
        <f t="shared" si="1"/>
        <v>1100.562738</v>
      </c>
      <c r="E19" s="255">
        <f t="shared" si="2"/>
        <v>335.4336</v>
      </c>
      <c r="F19" s="255">
        <v>65</v>
      </c>
      <c r="G19" s="255">
        <f>SUM(G20:G24)</f>
        <v>317.307038</v>
      </c>
      <c r="H19" s="255">
        <f>SUM(H20:H24)</f>
        <v>144.4944</v>
      </c>
      <c r="I19" s="255">
        <v>57</v>
      </c>
      <c r="J19" s="255">
        <f>续建!F71/10000</f>
        <v>756.2557</v>
      </c>
      <c r="K19" s="255">
        <f>续建!G71/10000</f>
        <v>190.9392</v>
      </c>
      <c r="L19" s="255">
        <v>2</v>
      </c>
      <c r="M19" s="255">
        <f>'前期部分 '!E12/10000</f>
        <v>27</v>
      </c>
    </row>
    <row r="20" ht="20.1" customHeight="1" spans="1:13">
      <c r="A20" s="258" t="s">
        <v>59</v>
      </c>
      <c r="B20" s="259" t="s">
        <v>77</v>
      </c>
      <c r="C20" s="260">
        <f t="shared" si="0"/>
        <v>29</v>
      </c>
      <c r="D20" s="260">
        <f t="shared" si="1"/>
        <v>202.318</v>
      </c>
      <c r="E20" s="260">
        <f t="shared" si="2"/>
        <v>73.6846</v>
      </c>
      <c r="F20" s="260">
        <v>18</v>
      </c>
      <c r="G20" s="260">
        <f>开工!F89/10000</f>
        <v>76.306</v>
      </c>
      <c r="H20" s="260">
        <f>开工!G89/10000</f>
        <v>38.4346</v>
      </c>
      <c r="I20" s="260">
        <v>11</v>
      </c>
      <c r="J20" s="260">
        <f>续建!F72/10000</f>
        <v>126.012</v>
      </c>
      <c r="K20" s="260">
        <f>续建!G72/10000</f>
        <v>35.25</v>
      </c>
      <c r="L20" s="262"/>
      <c r="M20" s="262"/>
    </row>
    <row r="21" ht="20.1" customHeight="1" spans="1:13">
      <c r="A21" s="258" t="s">
        <v>68</v>
      </c>
      <c r="B21" s="259" t="s">
        <v>78</v>
      </c>
      <c r="C21" s="260">
        <f t="shared" si="0"/>
        <v>22</v>
      </c>
      <c r="D21" s="260">
        <f t="shared" si="1"/>
        <v>58.531</v>
      </c>
      <c r="E21" s="260">
        <f t="shared" si="2"/>
        <v>33.305</v>
      </c>
      <c r="F21" s="260">
        <v>16</v>
      </c>
      <c r="G21" s="260">
        <f>开工!F108/10000</f>
        <v>41.025</v>
      </c>
      <c r="H21" s="260">
        <f>开工!G108/10000</f>
        <v>24.505</v>
      </c>
      <c r="I21" s="260">
        <v>6</v>
      </c>
      <c r="J21" s="260">
        <f>续建!F84/10000</f>
        <v>17.506</v>
      </c>
      <c r="K21" s="260">
        <f>续建!G84/10000</f>
        <v>8.8</v>
      </c>
      <c r="L21" s="262"/>
      <c r="M21" s="262"/>
    </row>
    <row r="22" ht="20.1" customHeight="1" spans="1:13">
      <c r="A22" s="258" t="s">
        <v>70</v>
      </c>
      <c r="B22" s="259" t="s">
        <v>79</v>
      </c>
      <c r="C22" s="260">
        <f t="shared" si="0"/>
        <v>43</v>
      </c>
      <c r="D22" s="260">
        <f t="shared" si="1"/>
        <v>534.6</v>
      </c>
      <c r="E22" s="260">
        <f t="shared" si="2"/>
        <v>166.6</v>
      </c>
      <c r="F22" s="260">
        <v>15</v>
      </c>
      <c r="G22" s="260">
        <f>开工!F125/10000</f>
        <v>128.34</v>
      </c>
      <c r="H22" s="260">
        <f>开工!G125/10000</f>
        <v>52.8</v>
      </c>
      <c r="I22" s="260">
        <v>27</v>
      </c>
      <c r="J22" s="260">
        <f>续建!F91/10000</f>
        <v>402.26</v>
      </c>
      <c r="K22" s="260">
        <f>续建!G91/10000</f>
        <v>113.8</v>
      </c>
      <c r="L22" s="260">
        <v>1</v>
      </c>
      <c r="M22" s="260">
        <f>'前期部分 '!E13/10000</f>
        <v>4</v>
      </c>
    </row>
    <row r="23" ht="20.1" customHeight="1" spans="1:13">
      <c r="A23" s="258" t="s">
        <v>72</v>
      </c>
      <c r="B23" s="259" t="s">
        <v>80</v>
      </c>
      <c r="C23" s="260">
        <f t="shared" si="0"/>
        <v>16</v>
      </c>
      <c r="D23" s="260">
        <f t="shared" si="1"/>
        <v>245.203421</v>
      </c>
      <c r="E23" s="260">
        <f t="shared" si="2"/>
        <v>40.7</v>
      </c>
      <c r="F23" s="260">
        <v>9</v>
      </c>
      <c r="G23" s="260">
        <f>开工!F141/10000</f>
        <v>53.882321</v>
      </c>
      <c r="H23" s="260">
        <f>开工!G141/10000</f>
        <v>17.1</v>
      </c>
      <c r="I23" s="260">
        <v>7</v>
      </c>
      <c r="J23" s="260">
        <f>续建!F119/10000</f>
        <v>191.3211</v>
      </c>
      <c r="K23" s="260">
        <f>续建!G119/10000+0.1</f>
        <v>23.6</v>
      </c>
      <c r="L23" s="262"/>
      <c r="M23" s="262"/>
    </row>
    <row r="24" ht="20.1" customHeight="1" spans="1:13">
      <c r="A24" s="258" t="s">
        <v>74</v>
      </c>
      <c r="B24" s="259" t="s">
        <v>81</v>
      </c>
      <c r="C24" s="260">
        <f t="shared" si="0"/>
        <v>14</v>
      </c>
      <c r="D24" s="260">
        <f t="shared" si="1"/>
        <v>59.910317</v>
      </c>
      <c r="E24" s="260">
        <f t="shared" si="2"/>
        <v>21.244</v>
      </c>
      <c r="F24" s="260">
        <v>7</v>
      </c>
      <c r="G24" s="260">
        <f>开工!F151/10000</f>
        <v>17.753717</v>
      </c>
      <c r="H24" s="260">
        <f>开工!G151/10000</f>
        <v>11.6548</v>
      </c>
      <c r="I24" s="260">
        <v>6</v>
      </c>
      <c r="J24" s="260">
        <f>续建!F127/10000</f>
        <v>19.1566</v>
      </c>
      <c r="K24" s="260">
        <f>续建!G127/10000</f>
        <v>9.5892</v>
      </c>
      <c r="L24" s="260">
        <v>1</v>
      </c>
      <c r="M24" s="260">
        <f>'前期部分 '!E15/10000</f>
        <v>23</v>
      </c>
    </row>
    <row r="25" ht="20.1" customHeight="1" spans="1:13">
      <c r="A25" s="263" t="s">
        <v>82</v>
      </c>
      <c r="B25" s="257" t="s">
        <v>83</v>
      </c>
      <c r="C25" s="255">
        <f t="shared" si="0"/>
        <v>45</v>
      </c>
      <c r="D25" s="255">
        <f t="shared" si="1"/>
        <v>249.2886</v>
      </c>
      <c r="E25" s="255">
        <f t="shared" si="2"/>
        <v>126.6004</v>
      </c>
      <c r="F25" s="255">
        <v>23</v>
      </c>
      <c r="G25" s="255">
        <f>SUM(G26:G31)</f>
        <v>129.3513</v>
      </c>
      <c r="H25" s="255">
        <f>SUM(H26:H31)</f>
        <v>83.42</v>
      </c>
      <c r="I25" s="255">
        <v>22</v>
      </c>
      <c r="J25" s="255">
        <f>续建!F134/10000</f>
        <v>119.9373</v>
      </c>
      <c r="K25" s="255">
        <f>续建!G134/10000</f>
        <v>43.1804</v>
      </c>
      <c r="L25" s="262"/>
      <c r="M25" s="262"/>
    </row>
    <row r="26" ht="20.1" customHeight="1" spans="1:13">
      <c r="A26" s="258" t="s">
        <v>59</v>
      </c>
      <c r="B26" s="259" t="s">
        <v>84</v>
      </c>
      <c r="C26" s="260">
        <f t="shared" si="0"/>
        <v>12</v>
      </c>
      <c r="D26" s="260">
        <f t="shared" si="1"/>
        <v>40.0483</v>
      </c>
      <c r="E26" s="260">
        <f t="shared" si="2"/>
        <v>12.7305</v>
      </c>
      <c r="F26" s="260">
        <v>8</v>
      </c>
      <c r="G26" s="260">
        <f>开工!F160/10000</f>
        <v>24.968</v>
      </c>
      <c r="H26" s="260">
        <f>开工!G160/10000</f>
        <v>7.72</v>
      </c>
      <c r="I26" s="260">
        <v>4</v>
      </c>
      <c r="J26" s="260">
        <f>续建!F135/10000</f>
        <v>15.0803</v>
      </c>
      <c r="K26" s="260">
        <f>续建!G135/10000</f>
        <v>5.0105</v>
      </c>
      <c r="L26" s="262"/>
      <c r="M26" s="262"/>
    </row>
    <row r="27" ht="20.1" customHeight="1" spans="1:13">
      <c r="A27" s="258" t="s">
        <v>68</v>
      </c>
      <c r="B27" s="259" t="s">
        <v>85</v>
      </c>
      <c r="C27" s="260">
        <f t="shared" si="0"/>
        <v>7</v>
      </c>
      <c r="D27" s="260">
        <f t="shared" si="1"/>
        <v>22.46</v>
      </c>
      <c r="E27" s="260">
        <f t="shared" si="2"/>
        <v>7.2</v>
      </c>
      <c r="F27" s="262"/>
      <c r="G27" s="262"/>
      <c r="H27" s="262"/>
      <c r="I27" s="260">
        <v>7</v>
      </c>
      <c r="J27" s="260">
        <f>续建!F140/10000</f>
        <v>22.46</v>
      </c>
      <c r="K27" s="260">
        <f>续建!G140/10000</f>
        <v>7.2</v>
      </c>
      <c r="L27" s="262"/>
      <c r="M27" s="262"/>
    </row>
    <row r="28" ht="20.1" customHeight="1" spans="1:13">
      <c r="A28" s="258" t="s">
        <v>70</v>
      </c>
      <c r="B28" s="259" t="s">
        <v>86</v>
      </c>
      <c r="C28" s="260">
        <f t="shared" si="0"/>
        <v>15</v>
      </c>
      <c r="D28" s="260">
        <f t="shared" si="1"/>
        <v>109.0803</v>
      </c>
      <c r="E28" s="260">
        <f t="shared" si="2"/>
        <v>44.1699</v>
      </c>
      <c r="F28" s="260">
        <v>9</v>
      </c>
      <c r="G28" s="260">
        <f>开工!F170/10000</f>
        <v>51.3833</v>
      </c>
      <c r="H28" s="260">
        <f>开工!G170/10000</f>
        <v>23.8</v>
      </c>
      <c r="I28" s="260">
        <v>6</v>
      </c>
      <c r="J28" s="260">
        <f>续建!F148/10000</f>
        <v>57.697</v>
      </c>
      <c r="K28" s="260">
        <f>续建!G148/10000</f>
        <v>20.3699</v>
      </c>
      <c r="L28" s="262"/>
      <c r="M28" s="262"/>
    </row>
    <row r="29" ht="20.1" customHeight="1" spans="1:13">
      <c r="A29" s="258" t="s">
        <v>72</v>
      </c>
      <c r="B29" s="259" t="s">
        <v>87</v>
      </c>
      <c r="C29" s="260">
        <f t="shared" si="0"/>
        <v>3</v>
      </c>
      <c r="D29" s="260">
        <f t="shared" si="1"/>
        <v>51</v>
      </c>
      <c r="E29" s="260">
        <f t="shared" si="2"/>
        <v>50</v>
      </c>
      <c r="F29" s="260">
        <v>3</v>
      </c>
      <c r="G29" s="260">
        <f>开工!F180/10000</f>
        <v>51</v>
      </c>
      <c r="H29" s="260">
        <f>开工!G180/10000</f>
        <v>50</v>
      </c>
      <c r="I29" s="262"/>
      <c r="J29" s="262"/>
      <c r="K29" s="262"/>
      <c r="L29" s="262"/>
      <c r="M29" s="262"/>
    </row>
    <row r="30" ht="20.1" customHeight="1" spans="1:13">
      <c r="A30" s="258" t="s">
        <v>74</v>
      </c>
      <c r="B30" s="259" t="s">
        <v>88</v>
      </c>
      <c r="C30" s="260">
        <f t="shared" si="0"/>
        <v>3</v>
      </c>
      <c r="D30" s="260">
        <f t="shared" si="1"/>
        <v>5.9</v>
      </c>
      <c r="E30" s="260">
        <f t="shared" si="2"/>
        <v>3.9</v>
      </c>
      <c r="F30" s="260">
        <v>2</v>
      </c>
      <c r="G30" s="260">
        <f>开工!F184/10000</f>
        <v>1.4</v>
      </c>
      <c r="H30" s="260">
        <f>开工!G184/10000</f>
        <v>1.4</v>
      </c>
      <c r="I30" s="260">
        <v>1</v>
      </c>
      <c r="J30" s="260">
        <f>续建!F156/10000</f>
        <v>4.5</v>
      </c>
      <c r="K30" s="260">
        <f>续建!G156/10000</f>
        <v>2.5</v>
      </c>
      <c r="L30" s="262"/>
      <c r="M30" s="262"/>
    </row>
    <row r="31" ht="20.1" customHeight="1" spans="1:13">
      <c r="A31" s="264" t="s">
        <v>89</v>
      </c>
      <c r="B31" s="259" t="s">
        <v>90</v>
      </c>
      <c r="C31" s="260">
        <f t="shared" si="0"/>
        <v>5</v>
      </c>
      <c r="D31" s="260">
        <f t="shared" si="1"/>
        <v>20.8</v>
      </c>
      <c r="E31" s="260">
        <f t="shared" si="2"/>
        <v>8.6</v>
      </c>
      <c r="F31" s="260">
        <v>1</v>
      </c>
      <c r="G31" s="260">
        <f>开工!F187/10000</f>
        <v>0.6</v>
      </c>
      <c r="H31" s="260">
        <f>开工!G187/10000</f>
        <v>0.5</v>
      </c>
      <c r="I31" s="260">
        <v>4</v>
      </c>
      <c r="J31" s="260">
        <f>续建!F158/10000</f>
        <v>20.2</v>
      </c>
      <c r="K31" s="260">
        <f>续建!G158/10000</f>
        <v>8.1</v>
      </c>
      <c r="L31" s="262"/>
      <c r="M31" s="262"/>
    </row>
    <row r="32" ht="20.1" customHeight="1" spans="1:13">
      <c r="A32" s="256" t="s">
        <v>91</v>
      </c>
      <c r="B32" s="257" t="s">
        <v>32</v>
      </c>
      <c r="C32" s="255">
        <f t="shared" si="0"/>
        <v>12</v>
      </c>
      <c r="D32" s="255">
        <f t="shared" si="1"/>
        <v>27.2102</v>
      </c>
      <c r="E32" s="255">
        <f t="shared" si="2"/>
        <v>17.0987</v>
      </c>
      <c r="F32" s="255">
        <v>7</v>
      </c>
      <c r="G32" s="255">
        <f>开工!F189/10000</f>
        <v>22.421</v>
      </c>
      <c r="H32" s="255">
        <f>开工!G189/10000</f>
        <v>14.81</v>
      </c>
      <c r="I32" s="255">
        <v>5</v>
      </c>
      <c r="J32" s="255">
        <f>续建!F163/10000</f>
        <v>4.7892</v>
      </c>
      <c r="K32" s="255">
        <f>续建!G163/10000</f>
        <v>2.2887</v>
      </c>
      <c r="L32" s="262"/>
      <c r="M32" s="262"/>
    </row>
  </sheetData>
  <mergeCells count="11">
    <mergeCell ref="A1:M1"/>
    <mergeCell ref="A2:B2"/>
    <mergeCell ref="E2:G2"/>
    <mergeCell ref="J2:M2"/>
    <mergeCell ref="C3:E3"/>
    <mergeCell ref="F3:H3"/>
    <mergeCell ref="I3:K3"/>
    <mergeCell ref="L3:M3"/>
    <mergeCell ref="A5:B5"/>
    <mergeCell ref="A3:A4"/>
    <mergeCell ref="B3:B4"/>
  </mergeCells>
  <pageMargins left="0.590277777777778" right="0.511805555555556" top="0.629861111111111" bottom="0.786805555555556" header="0.393055555555556" footer="0.393055555555556"/>
  <pageSetup paperSize="9" scale="69" firstPageNumber="3" fitToHeight="0" orientation="landscape" useFirstPageNumber="1"/>
  <headerFooter>
    <oddFooter>&amp;C— &amp;P —</oddFooter>
  </headerFooter>
  <ignoredErrors>
    <ignoredError sqref="K5 H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196"/>
  <sheetViews>
    <sheetView view="pageBreakPreview" zoomScale="70" zoomScaleNormal="60" topLeftCell="A190" workbookViewId="0">
      <selection activeCell="Q12" sqref="Q12:R12"/>
    </sheetView>
  </sheetViews>
  <sheetFormatPr defaultColWidth="8.75" defaultRowHeight="14.25"/>
  <cols>
    <col min="1" max="1" width="6" style="61" customWidth="1"/>
    <col min="2" max="2" width="20.75" style="168" customWidth="1"/>
    <col min="3" max="3" width="10.25" style="61" customWidth="1"/>
    <col min="4" max="4" width="14.5" style="117" customWidth="1"/>
    <col min="5" max="5" width="34.1" style="169" customWidth="1"/>
    <col min="6" max="6" width="13.625" style="64" customWidth="1"/>
    <col min="7" max="7" width="12.5" style="64" customWidth="1"/>
    <col min="8" max="8" width="14.4583333333333" style="64" customWidth="1"/>
    <col min="9" max="9" width="28.875" style="65" customWidth="1"/>
    <col min="10" max="10" width="16.7833333333333" style="67" customWidth="1"/>
    <col min="11" max="11" width="12.25" style="67" customWidth="1"/>
    <col min="12" max="12" width="13.75" style="170" customWidth="1"/>
    <col min="13" max="13" width="10" style="67" customWidth="1"/>
    <col min="14" max="14" width="7.75" style="68" customWidth="1"/>
    <col min="15" max="24" width="8.75" style="51"/>
    <col min="25" max="16384" width="8.75" style="9"/>
  </cols>
  <sheetData>
    <row r="1" ht="18.95" customHeight="1" spans="1:2">
      <c r="A1" s="171"/>
      <c r="B1" s="172"/>
    </row>
    <row r="2" s="51" customFormat="1" ht="48.95" customHeight="1" spans="1:14">
      <c r="A2" s="70" t="s">
        <v>92</v>
      </c>
      <c r="B2" s="71"/>
      <c r="C2" s="70"/>
      <c r="D2" s="173"/>
      <c r="E2" s="71"/>
      <c r="F2" s="70"/>
      <c r="G2" s="70"/>
      <c r="H2" s="70"/>
      <c r="I2" s="71"/>
      <c r="J2" s="70"/>
      <c r="K2" s="70"/>
      <c r="L2" s="70"/>
      <c r="M2" s="70"/>
      <c r="N2" s="70"/>
    </row>
    <row r="3" s="51" customFormat="1" ht="20.1" customHeight="1" spans="1:14">
      <c r="A3" s="72"/>
      <c r="B3" s="174"/>
      <c r="C3" s="72"/>
      <c r="D3" s="175"/>
      <c r="E3" s="176"/>
      <c r="F3" s="75"/>
      <c r="G3" s="75"/>
      <c r="H3" s="75"/>
      <c r="I3" s="76"/>
      <c r="J3" s="61"/>
      <c r="K3" s="61"/>
      <c r="L3" s="204" t="s">
        <v>93</v>
      </c>
      <c r="M3" s="205"/>
      <c r="N3" s="205"/>
    </row>
    <row r="4" s="52" customFormat="1" ht="36" customHeight="1" spans="1:14">
      <c r="A4" s="77" t="s">
        <v>51</v>
      </c>
      <c r="B4" s="77" t="s">
        <v>94</v>
      </c>
      <c r="C4" s="77" t="s">
        <v>95</v>
      </c>
      <c r="D4" s="77" t="s">
        <v>96</v>
      </c>
      <c r="E4" s="77" t="s">
        <v>97</v>
      </c>
      <c r="F4" s="77" t="s">
        <v>4</v>
      </c>
      <c r="G4" s="77" t="s">
        <v>98</v>
      </c>
      <c r="H4" s="79" t="s">
        <v>99</v>
      </c>
      <c r="I4" s="77" t="s">
        <v>100</v>
      </c>
      <c r="J4" s="77" t="s">
        <v>101</v>
      </c>
      <c r="K4" s="77"/>
      <c r="L4" s="77" t="s">
        <v>102</v>
      </c>
      <c r="M4" s="77"/>
      <c r="N4" s="77" t="s">
        <v>103</v>
      </c>
    </row>
    <row r="5" s="52" customFormat="1" ht="41.1" customHeight="1" spans="1:14">
      <c r="A5" s="77"/>
      <c r="B5" s="77"/>
      <c r="C5" s="77"/>
      <c r="D5" s="77"/>
      <c r="E5" s="77"/>
      <c r="F5" s="77"/>
      <c r="G5" s="77"/>
      <c r="H5" s="80"/>
      <c r="I5" s="77"/>
      <c r="J5" s="77" t="s">
        <v>104</v>
      </c>
      <c r="K5" s="77" t="s">
        <v>105</v>
      </c>
      <c r="L5" s="77" t="s">
        <v>104</v>
      </c>
      <c r="M5" s="77" t="s">
        <v>105</v>
      </c>
      <c r="N5" s="77"/>
    </row>
    <row r="6" s="52" customFormat="1" ht="36.95" customHeight="1" spans="1:14">
      <c r="A6" s="81" t="s">
        <v>106</v>
      </c>
      <c r="B6" s="121"/>
      <c r="C6" s="83"/>
      <c r="D6" s="90"/>
      <c r="E6" s="91"/>
      <c r="F6" s="86">
        <f>F7+F88+F159+F189</f>
        <v>9458626.82</v>
      </c>
      <c r="G6" s="86">
        <f>G7+G88+G159+G189</f>
        <v>4098851.75</v>
      </c>
      <c r="H6" s="86"/>
      <c r="I6" s="85"/>
      <c r="J6" s="120"/>
      <c r="K6" s="120"/>
      <c r="L6" s="206"/>
      <c r="M6" s="120"/>
      <c r="N6" s="90"/>
    </row>
    <row r="7" s="52" customFormat="1" ht="36.95" customHeight="1" spans="1:14">
      <c r="A7" s="81" t="s">
        <v>107</v>
      </c>
      <c r="B7" s="121"/>
      <c r="C7" s="83"/>
      <c r="D7" s="90"/>
      <c r="E7" s="91"/>
      <c r="F7" s="86">
        <f>F8+F33+F51+F73+F78</f>
        <v>4767833.44</v>
      </c>
      <c r="G7" s="86">
        <f>G8+G33+G51+G73+G78</f>
        <v>1671607.75</v>
      </c>
      <c r="H7" s="86"/>
      <c r="I7" s="85"/>
      <c r="J7" s="120"/>
      <c r="K7" s="120"/>
      <c r="L7" s="206"/>
      <c r="M7" s="120"/>
      <c r="N7" s="90"/>
    </row>
    <row r="8" s="52" customFormat="1" ht="36.95" customHeight="1" spans="1:14">
      <c r="A8" s="81" t="s">
        <v>108</v>
      </c>
      <c r="B8" s="121"/>
      <c r="C8" s="83"/>
      <c r="D8" s="90"/>
      <c r="E8" s="91"/>
      <c r="F8" s="87">
        <f>F10+F12+F18+F24</f>
        <v>844392</v>
      </c>
      <c r="G8" s="87">
        <f>G10+G12+G18+G24</f>
        <v>401800</v>
      </c>
      <c r="H8" s="87"/>
      <c r="I8" s="85"/>
      <c r="J8" s="120"/>
      <c r="K8" s="120"/>
      <c r="L8" s="206"/>
      <c r="M8" s="120"/>
      <c r="N8" s="90"/>
    </row>
    <row r="9" s="54" customFormat="1" ht="36.95" customHeight="1" spans="1:17">
      <c r="A9" s="82" t="s">
        <v>109</v>
      </c>
      <c r="B9" s="121"/>
      <c r="C9" s="83"/>
      <c r="D9" s="87"/>
      <c r="E9" s="121"/>
      <c r="F9" s="90"/>
      <c r="G9" s="90"/>
      <c r="H9" s="90"/>
      <c r="I9" s="82"/>
      <c r="J9" s="207"/>
      <c r="K9" s="207"/>
      <c r="L9" s="208"/>
      <c r="M9" s="207"/>
      <c r="N9" s="87"/>
      <c r="O9" s="209"/>
      <c r="P9" s="209"/>
      <c r="Q9" s="209"/>
    </row>
    <row r="10" s="55" customFormat="1" ht="36.95" customHeight="1" spans="1:17">
      <c r="A10" s="82" t="s">
        <v>110</v>
      </c>
      <c r="B10" s="121"/>
      <c r="C10" s="177"/>
      <c r="D10" s="87"/>
      <c r="E10" s="121"/>
      <c r="F10" s="87">
        <f>SUM(F11:F11)</f>
        <v>30000</v>
      </c>
      <c r="G10" s="87">
        <f>SUM(G11:G11)</f>
        <v>10500</v>
      </c>
      <c r="H10" s="87"/>
      <c r="I10" s="121"/>
      <c r="J10" s="207"/>
      <c r="K10" s="207"/>
      <c r="L10" s="208"/>
      <c r="M10" s="207"/>
      <c r="N10" s="87"/>
      <c r="O10" s="210"/>
      <c r="P10" s="210"/>
      <c r="Q10" s="210"/>
    </row>
    <row r="11" s="55" customFormat="1" ht="60.95" customHeight="1" spans="1:17">
      <c r="A11" s="84">
        <v>1</v>
      </c>
      <c r="B11" s="178" t="s">
        <v>111</v>
      </c>
      <c r="C11" s="179" t="s">
        <v>112</v>
      </c>
      <c r="D11" s="139" t="s">
        <v>113</v>
      </c>
      <c r="E11" s="178" t="s">
        <v>114</v>
      </c>
      <c r="F11" s="180">
        <v>30000</v>
      </c>
      <c r="G11" s="180">
        <v>10500</v>
      </c>
      <c r="H11" s="48" t="s">
        <v>115</v>
      </c>
      <c r="I11" s="178" t="s">
        <v>116</v>
      </c>
      <c r="J11" s="139" t="s">
        <v>117</v>
      </c>
      <c r="K11" s="139" t="s">
        <v>118</v>
      </c>
      <c r="L11" s="37" t="s">
        <v>119</v>
      </c>
      <c r="M11" s="126" t="s">
        <v>120</v>
      </c>
      <c r="N11" s="90" t="s">
        <v>121</v>
      </c>
      <c r="O11" s="210"/>
      <c r="P11" s="210"/>
      <c r="Q11" s="210"/>
    </row>
    <row r="12" s="166" customFormat="1" ht="36.95" customHeight="1" spans="1:17">
      <c r="A12" s="181" t="s">
        <v>122</v>
      </c>
      <c r="B12" s="182"/>
      <c r="C12" s="183"/>
      <c r="D12" s="184"/>
      <c r="E12" s="182"/>
      <c r="F12" s="183">
        <f>SUM(F13:F17)</f>
        <v>311692</v>
      </c>
      <c r="G12" s="183">
        <f>SUM(G13:G17)</f>
        <v>152000</v>
      </c>
      <c r="H12" s="90"/>
      <c r="I12" s="181"/>
      <c r="J12" s="183"/>
      <c r="K12" s="183"/>
      <c r="L12" s="183"/>
      <c r="M12" s="183"/>
      <c r="N12" s="184"/>
      <c r="O12" s="211"/>
      <c r="P12" s="212"/>
      <c r="Q12" s="211"/>
    </row>
    <row r="13" s="55" customFormat="1" ht="92.1" customHeight="1" spans="1:17">
      <c r="A13" s="84">
        <v>2</v>
      </c>
      <c r="B13" s="91" t="s">
        <v>123</v>
      </c>
      <c r="C13" s="90" t="s">
        <v>124</v>
      </c>
      <c r="D13" s="90" t="s">
        <v>113</v>
      </c>
      <c r="E13" s="91" t="s">
        <v>125</v>
      </c>
      <c r="F13" s="90">
        <v>36000</v>
      </c>
      <c r="G13" s="90">
        <v>20000</v>
      </c>
      <c r="H13" s="90" t="s">
        <v>126</v>
      </c>
      <c r="I13" s="91" t="s">
        <v>127</v>
      </c>
      <c r="J13" s="90" t="s">
        <v>128</v>
      </c>
      <c r="K13" s="90" t="s">
        <v>129</v>
      </c>
      <c r="L13" s="113" t="s">
        <v>130</v>
      </c>
      <c r="M13" s="113" t="s">
        <v>131</v>
      </c>
      <c r="N13" s="87"/>
      <c r="O13" s="211"/>
      <c r="P13" s="212"/>
      <c r="Q13" s="211"/>
    </row>
    <row r="14" s="55" customFormat="1" ht="60.95" customHeight="1" spans="1:17">
      <c r="A14" s="84">
        <v>3</v>
      </c>
      <c r="B14" s="91" t="s">
        <v>132</v>
      </c>
      <c r="C14" s="90" t="s">
        <v>124</v>
      </c>
      <c r="D14" s="90" t="s">
        <v>133</v>
      </c>
      <c r="E14" s="91" t="s">
        <v>134</v>
      </c>
      <c r="F14" s="99">
        <v>105000</v>
      </c>
      <c r="G14" s="99">
        <v>39000</v>
      </c>
      <c r="H14" s="90" t="s">
        <v>115</v>
      </c>
      <c r="I14" s="129" t="s">
        <v>135</v>
      </c>
      <c r="J14" s="48" t="s">
        <v>136</v>
      </c>
      <c r="K14" s="48" t="s">
        <v>137</v>
      </c>
      <c r="L14" s="113" t="s">
        <v>130</v>
      </c>
      <c r="M14" s="113" t="s">
        <v>131</v>
      </c>
      <c r="N14" s="87"/>
      <c r="O14" s="211"/>
      <c r="P14" s="212"/>
      <c r="Q14" s="211"/>
    </row>
    <row r="15" s="57" customFormat="1" ht="71.1" customHeight="1" spans="1:17">
      <c r="A15" s="84">
        <v>4</v>
      </c>
      <c r="B15" s="91" t="s">
        <v>138</v>
      </c>
      <c r="C15" s="90" t="s">
        <v>139</v>
      </c>
      <c r="D15" s="90" t="s">
        <v>113</v>
      </c>
      <c r="E15" s="91" t="s">
        <v>140</v>
      </c>
      <c r="F15" s="90">
        <v>35000</v>
      </c>
      <c r="G15" s="90">
        <v>28000</v>
      </c>
      <c r="H15" s="48" t="s">
        <v>141</v>
      </c>
      <c r="I15" s="91" t="s">
        <v>142</v>
      </c>
      <c r="J15" s="101" t="s">
        <v>143</v>
      </c>
      <c r="K15" s="127" t="s">
        <v>144</v>
      </c>
      <c r="L15" s="90" t="s">
        <v>145</v>
      </c>
      <c r="M15" s="126" t="s">
        <v>120</v>
      </c>
      <c r="N15" s="90"/>
      <c r="O15" s="51"/>
      <c r="P15" s="51"/>
      <c r="Q15" s="51"/>
    </row>
    <row r="16" s="57" customFormat="1" ht="155" customHeight="1" spans="1:17">
      <c r="A16" s="84">
        <v>5</v>
      </c>
      <c r="B16" s="185" t="s">
        <v>146</v>
      </c>
      <c r="C16" s="108" t="s">
        <v>147</v>
      </c>
      <c r="D16" s="90" t="s">
        <v>133</v>
      </c>
      <c r="E16" s="185" t="s">
        <v>148</v>
      </c>
      <c r="F16" s="108">
        <v>105692</v>
      </c>
      <c r="G16" s="108">
        <v>45000</v>
      </c>
      <c r="H16" s="48" t="s">
        <v>141</v>
      </c>
      <c r="I16" s="185" t="s">
        <v>149</v>
      </c>
      <c r="J16" s="108" t="s">
        <v>150</v>
      </c>
      <c r="K16" s="108" t="s">
        <v>151</v>
      </c>
      <c r="L16" s="108" t="s">
        <v>152</v>
      </c>
      <c r="M16" s="108" t="s">
        <v>153</v>
      </c>
      <c r="N16" s="90"/>
      <c r="O16" s="51"/>
      <c r="P16" s="51"/>
      <c r="Q16" s="51"/>
    </row>
    <row r="17" s="57" customFormat="1" ht="71.1" customHeight="1" spans="1:17">
      <c r="A17" s="84">
        <v>6</v>
      </c>
      <c r="B17" s="91" t="s">
        <v>154</v>
      </c>
      <c r="C17" s="95" t="s">
        <v>155</v>
      </c>
      <c r="D17" s="95" t="s">
        <v>113</v>
      </c>
      <c r="E17" s="94" t="s">
        <v>156</v>
      </c>
      <c r="F17" s="90">
        <v>30000</v>
      </c>
      <c r="G17" s="90">
        <v>20000</v>
      </c>
      <c r="H17" s="90" t="s">
        <v>126</v>
      </c>
      <c r="I17" s="91" t="s">
        <v>157</v>
      </c>
      <c r="J17" s="90" t="s">
        <v>158</v>
      </c>
      <c r="K17" s="90" t="s">
        <v>159</v>
      </c>
      <c r="L17" s="90" t="s">
        <v>160</v>
      </c>
      <c r="M17" s="48" t="s">
        <v>153</v>
      </c>
      <c r="N17" s="90"/>
      <c r="O17" s="51"/>
      <c r="P17" s="51"/>
      <c r="Q17" s="51"/>
    </row>
    <row r="18" s="166" customFormat="1" ht="36.95" customHeight="1" spans="1:17">
      <c r="A18" s="186" t="s">
        <v>161</v>
      </c>
      <c r="B18" s="82"/>
      <c r="C18" s="83"/>
      <c r="D18" s="87"/>
      <c r="E18" s="121"/>
      <c r="F18" s="83">
        <f>SUM(F19:F23)</f>
        <v>299900</v>
      </c>
      <c r="G18" s="83">
        <f>SUM(G19:G23)</f>
        <v>83000</v>
      </c>
      <c r="H18" s="90"/>
      <c r="I18" s="82"/>
      <c r="J18" s="83"/>
      <c r="K18" s="83"/>
      <c r="L18" s="83"/>
      <c r="M18" s="83"/>
      <c r="N18" s="87"/>
      <c r="O18" s="211"/>
      <c r="P18" s="212"/>
      <c r="Q18" s="211"/>
    </row>
    <row r="19" s="55" customFormat="1" ht="140" customHeight="1" spans="1:17">
      <c r="A19" s="83">
        <v>7</v>
      </c>
      <c r="B19" s="187" t="s">
        <v>162</v>
      </c>
      <c r="C19" s="188" t="s">
        <v>163</v>
      </c>
      <c r="D19" s="90" t="s">
        <v>133</v>
      </c>
      <c r="E19" s="187" t="s">
        <v>164</v>
      </c>
      <c r="F19" s="164">
        <v>25000</v>
      </c>
      <c r="G19" s="164">
        <v>15000</v>
      </c>
      <c r="H19" s="48" t="s">
        <v>165</v>
      </c>
      <c r="I19" s="133" t="s">
        <v>166</v>
      </c>
      <c r="J19" s="133" t="s">
        <v>167</v>
      </c>
      <c r="K19" s="31" t="s">
        <v>168</v>
      </c>
      <c r="L19" s="164" t="s">
        <v>169</v>
      </c>
      <c r="M19" s="164" t="s">
        <v>170</v>
      </c>
      <c r="N19" s="87"/>
      <c r="O19" s="211"/>
      <c r="P19" s="212"/>
      <c r="Q19" s="211"/>
    </row>
    <row r="20" s="55" customFormat="1" ht="80.1" customHeight="1" spans="1:17">
      <c r="A20" s="83">
        <v>8</v>
      </c>
      <c r="B20" s="91" t="s">
        <v>171</v>
      </c>
      <c r="C20" s="90" t="s">
        <v>124</v>
      </c>
      <c r="D20" s="90" t="s">
        <v>133</v>
      </c>
      <c r="E20" s="91" t="s">
        <v>172</v>
      </c>
      <c r="F20" s="99">
        <v>190000</v>
      </c>
      <c r="G20" s="99">
        <v>15000</v>
      </c>
      <c r="H20" s="90" t="s">
        <v>115</v>
      </c>
      <c r="I20" s="129" t="s">
        <v>173</v>
      </c>
      <c r="J20" s="90" t="s">
        <v>174</v>
      </c>
      <c r="K20" s="48" t="s">
        <v>175</v>
      </c>
      <c r="L20" s="113" t="s">
        <v>130</v>
      </c>
      <c r="M20" s="113" t="s">
        <v>131</v>
      </c>
      <c r="N20" s="87"/>
      <c r="O20" s="211"/>
      <c r="P20" s="212"/>
      <c r="Q20" s="211"/>
    </row>
    <row r="21" s="55" customFormat="1" ht="78" customHeight="1" spans="1:17">
      <c r="A21" s="83">
        <v>9</v>
      </c>
      <c r="B21" s="91" t="s">
        <v>176</v>
      </c>
      <c r="C21" s="90" t="s">
        <v>124</v>
      </c>
      <c r="D21" s="90" t="s">
        <v>113</v>
      </c>
      <c r="E21" s="91" t="s">
        <v>177</v>
      </c>
      <c r="F21" s="99">
        <v>16300</v>
      </c>
      <c r="G21" s="99">
        <v>8000</v>
      </c>
      <c r="H21" s="90" t="s">
        <v>126</v>
      </c>
      <c r="I21" s="129" t="s">
        <v>178</v>
      </c>
      <c r="J21" s="90" t="s">
        <v>179</v>
      </c>
      <c r="K21" s="48" t="s">
        <v>137</v>
      </c>
      <c r="L21" s="113" t="s">
        <v>130</v>
      </c>
      <c r="M21" s="113" t="s">
        <v>131</v>
      </c>
      <c r="N21" s="87"/>
      <c r="O21" s="211"/>
      <c r="P21" s="212"/>
      <c r="Q21" s="211"/>
    </row>
    <row r="22" s="55" customFormat="1" ht="144" customHeight="1" spans="1:17">
      <c r="A22" s="83">
        <v>10</v>
      </c>
      <c r="B22" s="34" t="s">
        <v>180</v>
      </c>
      <c r="C22" s="31" t="s">
        <v>181</v>
      </c>
      <c r="D22" s="31" t="s">
        <v>113</v>
      </c>
      <c r="E22" s="34" t="s">
        <v>182</v>
      </c>
      <c r="F22" s="37">
        <v>54600</v>
      </c>
      <c r="G22" s="37">
        <v>40000</v>
      </c>
      <c r="H22" s="48" t="s">
        <v>126</v>
      </c>
      <c r="I22" s="34" t="s">
        <v>183</v>
      </c>
      <c r="J22" s="37" t="s">
        <v>184</v>
      </c>
      <c r="K22" s="37" t="s">
        <v>185</v>
      </c>
      <c r="L22" s="37" t="s">
        <v>186</v>
      </c>
      <c r="M22" s="35" t="s">
        <v>187</v>
      </c>
      <c r="N22" s="87"/>
      <c r="O22" s="211"/>
      <c r="P22" s="212"/>
      <c r="Q22" s="211"/>
    </row>
    <row r="23" s="57" customFormat="1" ht="88" customHeight="1" spans="1:17">
      <c r="A23" s="83">
        <v>11</v>
      </c>
      <c r="B23" s="91" t="s">
        <v>188</v>
      </c>
      <c r="C23" s="90" t="s">
        <v>189</v>
      </c>
      <c r="D23" s="90" t="s">
        <v>113</v>
      </c>
      <c r="E23" s="91" t="s">
        <v>190</v>
      </c>
      <c r="F23" s="90">
        <v>14000</v>
      </c>
      <c r="G23" s="90">
        <v>5000</v>
      </c>
      <c r="H23" s="90" t="s">
        <v>191</v>
      </c>
      <c r="I23" s="91" t="s">
        <v>192</v>
      </c>
      <c r="J23" s="48" t="s">
        <v>193</v>
      </c>
      <c r="K23" s="48" t="s">
        <v>194</v>
      </c>
      <c r="L23" s="90" t="s">
        <v>195</v>
      </c>
      <c r="M23" s="90" t="s">
        <v>196</v>
      </c>
      <c r="N23" s="90"/>
      <c r="O23" s="51"/>
      <c r="P23" s="51"/>
      <c r="Q23" s="51"/>
    </row>
    <row r="24" s="55" customFormat="1" ht="36.95" customHeight="1" spans="1:17">
      <c r="A24" s="82" t="s">
        <v>197</v>
      </c>
      <c r="B24" s="121"/>
      <c r="C24" s="83"/>
      <c r="D24" s="87"/>
      <c r="E24" s="121"/>
      <c r="F24" s="83">
        <f>SUM(F25:F32)</f>
        <v>202800</v>
      </c>
      <c r="G24" s="83">
        <f>SUM(G25:G32)</f>
        <v>156300</v>
      </c>
      <c r="H24" s="90"/>
      <c r="I24" s="82"/>
      <c r="J24" s="83"/>
      <c r="K24" s="83"/>
      <c r="L24" s="83"/>
      <c r="M24" s="83"/>
      <c r="N24" s="87"/>
      <c r="O24" s="211"/>
      <c r="P24" s="212"/>
      <c r="Q24" s="211"/>
    </row>
    <row r="25" s="55" customFormat="1" ht="120" customHeight="1" spans="1:17">
      <c r="A25" s="84">
        <v>12</v>
      </c>
      <c r="B25" s="91" t="s">
        <v>198</v>
      </c>
      <c r="C25" s="90" t="s">
        <v>199</v>
      </c>
      <c r="D25" s="90" t="s">
        <v>133</v>
      </c>
      <c r="E25" s="189" t="s">
        <v>200</v>
      </c>
      <c r="F25" s="190">
        <v>20000</v>
      </c>
      <c r="G25" s="190">
        <v>13000</v>
      </c>
      <c r="H25" s="190" t="s">
        <v>191</v>
      </c>
      <c r="I25" s="213" t="s">
        <v>201</v>
      </c>
      <c r="J25" s="90" t="s">
        <v>202</v>
      </c>
      <c r="K25" s="90" t="s">
        <v>203</v>
      </c>
      <c r="L25" s="124" t="s">
        <v>204</v>
      </c>
      <c r="M25" s="124" t="s">
        <v>170</v>
      </c>
      <c r="N25" s="87"/>
      <c r="O25" s="211"/>
      <c r="P25" s="212"/>
      <c r="Q25" s="211"/>
    </row>
    <row r="26" s="55" customFormat="1" ht="108" customHeight="1" spans="1:17">
      <c r="A26" s="84">
        <v>13</v>
      </c>
      <c r="B26" s="91" t="s">
        <v>205</v>
      </c>
      <c r="C26" s="90" t="s">
        <v>124</v>
      </c>
      <c r="D26" s="90">
        <v>2021</v>
      </c>
      <c r="E26" s="91" t="s">
        <v>206</v>
      </c>
      <c r="F26" s="99">
        <v>50000</v>
      </c>
      <c r="G26" s="99">
        <v>50000</v>
      </c>
      <c r="H26" s="90" t="s">
        <v>126</v>
      </c>
      <c r="I26" s="129" t="s">
        <v>207</v>
      </c>
      <c r="J26" s="90" t="s">
        <v>128</v>
      </c>
      <c r="K26" s="90" t="s">
        <v>129</v>
      </c>
      <c r="L26" s="113" t="s">
        <v>130</v>
      </c>
      <c r="M26" s="113" t="s">
        <v>131</v>
      </c>
      <c r="N26" s="87"/>
      <c r="O26" s="211"/>
      <c r="P26" s="212"/>
      <c r="Q26" s="211"/>
    </row>
    <row r="27" s="57" customFormat="1" ht="71.1" customHeight="1" spans="1:17">
      <c r="A27" s="84">
        <v>14</v>
      </c>
      <c r="B27" s="159" t="s">
        <v>208</v>
      </c>
      <c r="C27" s="179" t="s">
        <v>112</v>
      </c>
      <c r="D27" s="139">
        <v>2021</v>
      </c>
      <c r="E27" s="191" t="s">
        <v>209</v>
      </c>
      <c r="F27" s="139">
        <v>33500</v>
      </c>
      <c r="G27" s="139">
        <v>33500</v>
      </c>
      <c r="H27" s="48" t="s">
        <v>141</v>
      </c>
      <c r="I27" s="138" t="s">
        <v>210</v>
      </c>
      <c r="J27" s="139" t="s">
        <v>211</v>
      </c>
      <c r="K27" s="139" t="s">
        <v>212</v>
      </c>
      <c r="L27" s="37" t="s">
        <v>119</v>
      </c>
      <c r="M27" s="126" t="s">
        <v>120</v>
      </c>
      <c r="N27" s="90"/>
      <c r="O27" s="51"/>
      <c r="P27" s="51"/>
      <c r="Q27" s="51" t="s">
        <v>213</v>
      </c>
    </row>
    <row r="28" s="57" customFormat="1" ht="71.1" customHeight="1" spans="1:17">
      <c r="A28" s="84">
        <v>15</v>
      </c>
      <c r="B28" s="91" t="s">
        <v>214</v>
      </c>
      <c r="C28" s="95" t="s">
        <v>155</v>
      </c>
      <c r="D28" s="95" t="s">
        <v>113</v>
      </c>
      <c r="E28" s="94" t="s">
        <v>215</v>
      </c>
      <c r="F28" s="90">
        <v>10200</v>
      </c>
      <c r="G28" s="90">
        <v>5000</v>
      </c>
      <c r="H28" s="90" t="s">
        <v>126</v>
      </c>
      <c r="I28" s="91" t="s">
        <v>216</v>
      </c>
      <c r="J28" s="90" t="s">
        <v>217</v>
      </c>
      <c r="K28" s="48" t="s">
        <v>218</v>
      </c>
      <c r="L28" s="90" t="s">
        <v>160</v>
      </c>
      <c r="M28" s="48" t="s">
        <v>153</v>
      </c>
      <c r="N28" s="90"/>
      <c r="O28" s="51"/>
      <c r="P28" s="51"/>
      <c r="Q28" s="51"/>
    </row>
    <row r="29" s="57" customFormat="1" ht="57" customHeight="1" spans="1:17">
      <c r="A29" s="84">
        <v>16</v>
      </c>
      <c r="B29" s="91" t="s">
        <v>219</v>
      </c>
      <c r="C29" s="95" t="s">
        <v>155</v>
      </c>
      <c r="D29" s="95" t="s">
        <v>113</v>
      </c>
      <c r="E29" s="94" t="s">
        <v>220</v>
      </c>
      <c r="F29" s="95">
        <v>49300</v>
      </c>
      <c r="G29" s="95">
        <v>25000</v>
      </c>
      <c r="H29" s="90" t="s">
        <v>126</v>
      </c>
      <c r="I29" s="106" t="s">
        <v>221</v>
      </c>
      <c r="J29" s="90" t="s">
        <v>222</v>
      </c>
      <c r="K29" s="90" t="s">
        <v>223</v>
      </c>
      <c r="L29" s="90" t="s">
        <v>160</v>
      </c>
      <c r="M29" s="48" t="s">
        <v>153</v>
      </c>
      <c r="N29" s="90"/>
      <c r="O29" s="51"/>
      <c r="P29" s="51"/>
      <c r="Q29" s="51"/>
    </row>
    <row r="30" s="57" customFormat="1" ht="183" customHeight="1" spans="1:17">
      <c r="A30" s="84">
        <v>17</v>
      </c>
      <c r="B30" s="192" t="s">
        <v>224</v>
      </c>
      <c r="C30" s="193" t="s">
        <v>225</v>
      </c>
      <c r="D30" s="194">
        <v>2021</v>
      </c>
      <c r="E30" s="192" t="s">
        <v>226</v>
      </c>
      <c r="F30" s="193">
        <v>10000</v>
      </c>
      <c r="G30" s="193">
        <v>10000</v>
      </c>
      <c r="H30" s="90" t="s">
        <v>126</v>
      </c>
      <c r="I30" s="192" t="s">
        <v>227</v>
      </c>
      <c r="J30" s="193" t="s">
        <v>228</v>
      </c>
      <c r="K30" s="193" t="s">
        <v>229</v>
      </c>
      <c r="L30" s="194" t="s">
        <v>230</v>
      </c>
      <c r="M30" s="48" t="s">
        <v>153</v>
      </c>
      <c r="N30" s="90"/>
      <c r="O30" s="51"/>
      <c r="P30" s="51"/>
      <c r="Q30" s="51"/>
    </row>
    <row r="31" s="57" customFormat="1" ht="72.95" customHeight="1" spans="1:17">
      <c r="A31" s="84">
        <v>18</v>
      </c>
      <c r="B31" s="40" t="s">
        <v>231</v>
      </c>
      <c r="C31" s="37" t="s">
        <v>232</v>
      </c>
      <c r="D31" s="109">
        <v>2021</v>
      </c>
      <c r="E31" s="34" t="s">
        <v>233</v>
      </c>
      <c r="F31" s="109">
        <v>9800</v>
      </c>
      <c r="G31" s="109">
        <v>9800</v>
      </c>
      <c r="H31" s="48" t="s">
        <v>191</v>
      </c>
      <c r="I31" s="34" t="s">
        <v>234</v>
      </c>
      <c r="J31" s="37" t="s">
        <v>235</v>
      </c>
      <c r="K31" s="37" t="s">
        <v>236</v>
      </c>
      <c r="L31" s="37" t="s">
        <v>237</v>
      </c>
      <c r="M31" s="37" t="s">
        <v>238</v>
      </c>
      <c r="N31" s="90"/>
      <c r="O31" s="51"/>
      <c r="P31" s="51"/>
      <c r="Q31" s="51"/>
    </row>
    <row r="32" s="57" customFormat="1" ht="75.95" customHeight="1" spans="1:17">
      <c r="A32" s="84">
        <v>19</v>
      </c>
      <c r="B32" s="34" t="s">
        <v>239</v>
      </c>
      <c r="C32" s="37" t="s">
        <v>232</v>
      </c>
      <c r="D32" s="37" t="s">
        <v>133</v>
      </c>
      <c r="E32" s="34" t="s">
        <v>240</v>
      </c>
      <c r="F32" s="37">
        <v>20000</v>
      </c>
      <c r="G32" s="37">
        <v>10000</v>
      </c>
      <c r="H32" s="48" t="s">
        <v>191</v>
      </c>
      <c r="I32" s="34" t="s">
        <v>241</v>
      </c>
      <c r="J32" s="37" t="s">
        <v>235</v>
      </c>
      <c r="K32" s="108" t="s">
        <v>236</v>
      </c>
      <c r="L32" s="37" t="s">
        <v>237</v>
      </c>
      <c r="M32" s="37" t="s">
        <v>238</v>
      </c>
      <c r="N32" s="90"/>
      <c r="O32" s="51"/>
      <c r="P32" s="51"/>
      <c r="Q32" s="51"/>
    </row>
    <row r="33" s="55" customFormat="1" ht="36.95" customHeight="1" spans="1:17">
      <c r="A33" s="81" t="s">
        <v>242</v>
      </c>
      <c r="B33" s="121"/>
      <c r="C33" s="83"/>
      <c r="D33" s="87"/>
      <c r="E33" s="121"/>
      <c r="F33" s="86">
        <f>SUM(F34:F50)</f>
        <v>1022145.12</v>
      </c>
      <c r="G33" s="83">
        <f>SUM(G34:G50)</f>
        <v>218750</v>
      </c>
      <c r="H33" s="90"/>
      <c r="I33" s="82"/>
      <c r="J33" s="83"/>
      <c r="K33" s="83"/>
      <c r="L33" s="83"/>
      <c r="M33" s="83"/>
      <c r="N33" s="87"/>
      <c r="O33" s="211"/>
      <c r="P33" s="212"/>
      <c r="Q33" s="211"/>
    </row>
    <row r="34" s="55" customFormat="1" ht="195" customHeight="1" spans="1:17">
      <c r="A34" s="84">
        <v>20</v>
      </c>
      <c r="B34" s="91" t="s">
        <v>243</v>
      </c>
      <c r="C34" s="90" t="s">
        <v>244</v>
      </c>
      <c r="D34" s="90" t="s">
        <v>245</v>
      </c>
      <c r="E34" s="91" t="s">
        <v>246</v>
      </c>
      <c r="F34" s="99">
        <v>79845.12</v>
      </c>
      <c r="G34" s="90">
        <v>2000</v>
      </c>
      <c r="H34" s="90" t="s">
        <v>247</v>
      </c>
      <c r="I34" s="91" t="s">
        <v>248</v>
      </c>
      <c r="J34" s="48" t="s">
        <v>249</v>
      </c>
      <c r="K34" s="90" t="s">
        <v>250</v>
      </c>
      <c r="L34" s="48" t="s">
        <v>251</v>
      </c>
      <c r="M34" s="90" t="s">
        <v>250</v>
      </c>
      <c r="N34" s="90"/>
      <c r="O34" s="211"/>
      <c r="P34" s="212"/>
      <c r="Q34" s="211"/>
    </row>
    <row r="35" s="55" customFormat="1" ht="96.95" customHeight="1" spans="1:17">
      <c r="A35" s="84">
        <v>21</v>
      </c>
      <c r="B35" s="91" t="s">
        <v>252</v>
      </c>
      <c r="C35" s="90" t="s">
        <v>199</v>
      </c>
      <c r="D35" s="90" t="s">
        <v>133</v>
      </c>
      <c r="E35" s="91" t="s">
        <v>253</v>
      </c>
      <c r="F35" s="90">
        <v>24000</v>
      </c>
      <c r="G35" s="90">
        <v>5000</v>
      </c>
      <c r="H35" s="90" t="s">
        <v>126</v>
      </c>
      <c r="I35" s="91" t="s">
        <v>254</v>
      </c>
      <c r="J35" s="90" t="s">
        <v>255</v>
      </c>
      <c r="K35" s="90" t="s">
        <v>256</v>
      </c>
      <c r="L35" s="124" t="s">
        <v>204</v>
      </c>
      <c r="M35" s="124" t="s">
        <v>170</v>
      </c>
      <c r="N35" s="87"/>
      <c r="O35" s="211"/>
      <c r="P35" s="212"/>
      <c r="Q35" s="211"/>
    </row>
    <row r="36" s="55" customFormat="1" ht="96.95" customHeight="1" spans="1:17">
      <c r="A36" s="84">
        <v>22</v>
      </c>
      <c r="B36" s="133" t="s">
        <v>257</v>
      </c>
      <c r="C36" s="31" t="s">
        <v>181</v>
      </c>
      <c r="D36" s="31" t="s">
        <v>258</v>
      </c>
      <c r="E36" s="133" t="s">
        <v>259</v>
      </c>
      <c r="F36" s="31">
        <v>50000</v>
      </c>
      <c r="G36" s="31">
        <v>33000</v>
      </c>
      <c r="H36" s="48" t="s">
        <v>260</v>
      </c>
      <c r="I36" s="133" t="s">
        <v>261</v>
      </c>
      <c r="J36" s="31" t="s">
        <v>262</v>
      </c>
      <c r="K36" s="31" t="s">
        <v>185</v>
      </c>
      <c r="L36" s="37" t="s">
        <v>186</v>
      </c>
      <c r="M36" s="35" t="s">
        <v>187</v>
      </c>
      <c r="N36" s="87"/>
      <c r="O36" s="211"/>
      <c r="P36" s="212"/>
      <c r="Q36" s="211"/>
    </row>
    <row r="37" s="55" customFormat="1" ht="96.95" customHeight="1" spans="1:17">
      <c r="A37" s="84">
        <v>23</v>
      </c>
      <c r="B37" s="91" t="s">
        <v>263</v>
      </c>
      <c r="C37" s="90" t="s">
        <v>124</v>
      </c>
      <c r="D37" s="90" t="s">
        <v>133</v>
      </c>
      <c r="E37" s="91" t="s">
        <v>264</v>
      </c>
      <c r="F37" s="99">
        <v>15000</v>
      </c>
      <c r="G37" s="99">
        <v>10000</v>
      </c>
      <c r="H37" s="90" t="s">
        <v>126</v>
      </c>
      <c r="I37" s="129" t="s">
        <v>265</v>
      </c>
      <c r="J37" s="48" t="s">
        <v>266</v>
      </c>
      <c r="K37" s="48" t="s">
        <v>267</v>
      </c>
      <c r="L37" s="113" t="s">
        <v>130</v>
      </c>
      <c r="M37" s="113" t="s">
        <v>131</v>
      </c>
      <c r="N37" s="87"/>
      <c r="O37" s="211"/>
      <c r="P37" s="212"/>
      <c r="Q37" s="211"/>
    </row>
    <row r="38" s="55" customFormat="1" ht="96.95" customHeight="1" spans="1:17">
      <c r="A38" s="84">
        <v>24</v>
      </c>
      <c r="B38" s="133" t="s">
        <v>268</v>
      </c>
      <c r="C38" s="31" t="s">
        <v>181</v>
      </c>
      <c r="D38" s="31" t="s">
        <v>133</v>
      </c>
      <c r="E38" s="34" t="s">
        <v>269</v>
      </c>
      <c r="F38" s="37">
        <v>55000</v>
      </c>
      <c r="G38" s="37">
        <v>15000</v>
      </c>
      <c r="H38" s="48" t="s">
        <v>270</v>
      </c>
      <c r="I38" s="34" t="s">
        <v>271</v>
      </c>
      <c r="J38" s="37" t="s">
        <v>272</v>
      </c>
      <c r="K38" s="37" t="s">
        <v>273</v>
      </c>
      <c r="L38" s="37" t="s">
        <v>186</v>
      </c>
      <c r="M38" s="35" t="s">
        <v>187</v>
      </c>
      <c r="N38" s="87"/>
      <c r="O38" s="211"/>
      <c r="P38" s="212"/>
      <c r="Q38" s="211"/>
    </row>
    <row r="39" s="55" customFormat="1" ht="96.95" customHeight="1" spans="1:17">
      <c r="A39" s="84">
        <v>25</v>
      </c>
      <c r="B39" s="91" t="s">
        <v>274</v>
      </c>
      <c r="C39" s="90" t="s">
        <v>124</v>
      </c>
      <c r="D39" s="113" t="s">
        <v>133</v>
      </c>
      <c r="E39" s="114" t="s">
        <v>275</v>
      </c>
      <c r="F39" s="115">
        <v>80000</v>
      </c>
      <c r="G39" s="115">
        <v>13000</v>
      </c>
      <c r="H39" s="90" t="s">
        <v>126</v>
      </c>
      <c r="I39" s="132" t="s">
        <v>276</v>
      </c>
      <c r="J39" s="90" t="s">
        <v>277</v>
      </c>
      <c r="K39" s="48" t="s">
        <v>278</v>
      </c>
      <c r="L39" s="214" t="s">
        <v>130</v>
      </c>
      <c r="M39" s="113" t="s">
        <v>131</v>
      </c>
      <c r="N39" s="87"/>
      <c r="O39" s="211"/>
      <c r="P39" s="212"/>
      <c r="Q39" s="211"/>
    </row>
    <row r="40" s="55" customFormat="1" ht="75.95" customHeight="1" spans="1:17">
      <c r="A40" s="84">
        <v>26</v>
      </c>
      <c r="B40" s="133" t="s">
        <v>279</v>
      </c>
      <c r="C40" s="31" t="s">
        <v>181</v>
      </c>
      <c r="D40" s="31" t="s">
        <v>258</v>
      </c>
      <c r="E40" s="34" t="s">
        <v>280</v>
      </c>
      <c r="F40" s="37">
        <v>70000</v>
      </c>
      <c r="G40" s="37">
        <v>20000</v>
      </c>
      <c r="H40" s="48" t="s">
        <v>126</v>
      </c>
      <c r="I40" s="34" t="s">
        <v>281</v>
      </c>
      <c r="J40" s="37" t="s">
        <v>282</v>
      </c>
      <c r="K40" s="37" t="s">
        <v>283</v>
      </c>
      <c r="L40" s="37" t="s">
        <v>186</v>
      </c>
      <c r="M40" s="35" t="s">
        <v>187</v>
      </c>
      <c r="N40" s="87"/>
      <c r="O40" s="211"/>
      <c r="P40" s="212"/>
      <c r="Q40" s="211"/>
    </row>
    <row r="41" s="52" customFormat="1" ht="72" customHeight="1" spans="1:14">
      <c r="A41" s="84">
        <v>27</v>
      </c>
      <c r="B41" s="195" t="s">
        <v>284</v>
      </c>
      <c r="C41" s="196" t="s">
        <v>139</v>
      </c>
      <c r="D41" s="196" t="s">
        <v>133</v>
      </c>
      <c r="E41" s="195" t="s">
        <v>285</v>
      </c>
      <c r="F41" s="95">
        <v>17000</v>
      </c>
      <c r="G41" s="196">
        <v>5000</v>
      </c>
      <c r="H41" s="48" t="s">
        <v>286</v>
      </c>
      <c r="I41" s="195" t="s">
        <v>287</v>
      </c>
      <c r="J41" s="196" t="s">
        <v>288</v>
      </c>
      <c r="K41" s="196" t="s">
        <v>289</v>
      </c>
      <c r="L41" s="90" t="s">
        <v>145</v>
      </c>
      <c r="M41" s="126" t="s">
        <v>120</v>
      </c>
      <c r="N41" s="90"/>
    </row>
    <row r="42" s="52" customFormat="1" ht="83.1" customHeight="1" spans="1:14">
      <c r="A42" s="84">
        <v>28</v>
      </c>
      <c r="B42" s="91" t="s">
        <v>290</v>
      </c>
      <c r="C42" s="105" t="s">
        <v>139</v>
      </c>
      <c r="D42" s="90" t="s">
        <v>113</v>
      </c>
      <c r="E42" s="195" t="s">
        <v>291</v>
      </c>
      <c r="F42" s="197">
        <v>12000</v>
      </c>
      <c r="G42" s="90">
        <v>10000</v>
      </c>
      <c r="H42" s="90" t="s">
        <v>126</v>
      </c>
      <c r="I42" s="195" t="s">
        <v>292</v>
      </c>
      <c r="J42" s="105" t="s">
        <v>288</v>
      </c>
      <c r="K42" s="196" t="s">
        <v>289</v>
      </c>
      <c r="L42" s="90" t="s">
        <v>145</v>
      </c>
      <c r="M42" s="126" t="s">
        <v>120</v>
      </c>
      <c r="N42" s="90"/>
    </row>
    <row r="43" s="52" customFormat="1" ht="86.1" customHeight="1" spans="1:14">
      <c r="A43" s="84">
        <v>29</v>
      </c>
      <c r="B43" s="91" t="s">
        <v>293</v>
      </c>
      <c r="C43" s="105" t="s">
        <v>139</v>
      </c>
      <c r="D43" s="90" t="s">
        <v>113</v>
      </c>
      <c r="E43" s="94" t="s">
        <v>294</v>
      </c>
      <c r="F43" s="197">
        <v>12000</v>
      </c>
      <c r="G43" s="90">
        <v>8500</v>
      </c>
      <c r="H43" s="90" t="s">
        <v>270</v>
      </c>
      <c r="I43" s="195" t="s">
        <v>295</v>
      </c>
      <c r="J43" s="90" t="s">
        <v>296</v>
      </c>
      <c r="K43" s="90" t="s">
        <v>297</v>
      </c>
      <c r="L43" s="90" t="s">
        <v>145</v>
      </c>
      <c r="M43" s="126" t="s">
        <v>120</v>
      </c>
      <c r="N43" s="90"/>
    </row>
    <row r="44" s="52" customFormat="1" ht="158.1" customHeight="1" spans="1:14">
      <c r="A44" s="84">
        <v>30</v>
      </c>
      <c r="B44" s="198" t="s">
        <v>298</v>
      </c>
      <c r="C44" s="179" t="s">
        <v>112</v>
      </c>
      <c r="D44" s="199" t="s">
        <v>258</v>
      </c>
      <c r="E44" s="200" t="s">
        <v>299</v>
      </c>
      <c r="F44" s="199">
        <v>80000</v>
      </c>
      <c r="G44" s="199">
        <v>17000</v>
      </c>
      <c r="H44" s="48" t="s">
        <v>270</v>
      </c>
      <c r="I44" s="200" t="s">
        <v>300</v>
      </c>
      <c r="J44" s="203" t="s">
        <v>301</v>
      </c>
      <c r="K44" s="199" t="s">
        <v>302</v>
      </c>
      <c r="L44" s="37" t="s">
        <v>119</v>
      </c>
      <c r="M44" s="126" t="s">
        <v>120</v>
      </c>
      <c r="N44" s="90"/>
    </row>
    <row r="45" s="53" customFormat="1" ht="93.95" customHeight="1" spans="1:17">
      <c r="A45" s="84">
        <v>31</v>
      </c>
      <c r="B45" s="91" t="s">
        <v>303</v>
      </c>
      <c r="C45" s="95" t="s">
        <v>155</v>
      </c>
      <c r="D45" s="95" t="s">
        <v>304</v>
      </c>
      <c r="E45" s="94" t="s">
        <v>305</v>
      </c>
      <c r="F45" s="90">
        <v>463500</v>
      </c>
      <c r="G45" s="90">
        <v>30000</v>
      </c>
      <c r="H45" s="90" t="s">
        <v>126</v>
      </c>
      <c r="I45" s="106" t="s">
        <v>306</v>
      </c>
      <c r="J45" s="90" t="s">
        <v>307</v>
      </c>
      <c r="K45" s="90" t="s">
        <v>308</v>
      </c>
      <c r="L45" s="90" t="s">
        <v>160</v>
      </c>
      <c r="M45" s="48" t="s">
        <v>153</v>
      </c>
      <c r="N45" s="90" t="s">
        <v>309</v>
      </c>
      <c r="O45" s="52"/>
      <c r="P45" s="52"/>
      <c r="Q45" s="52"/>
    </row>
    <row r="46" s="53" customFormat="1" ht="63" customHeight="1" spans="1:17">
      <c r="A46" s="84">
        <v>32</v>
      </c>
      <c r="B46" s="91" t="s">
        <v>310</v>
      </c>
      <c r="C46" s="95" t="s">
        <v>155</v>
      </c>
      <c r="D46" s="95" t="s">
        <v>113</v>
      </c>
      <c r="E46" s="94" t="s">
        <v>311</v>
      </c>
      <c r="F46" s="90">
        <v>13800</v>
      </c>
      <c r="G46" s="90">
        <v>10000</v>
      </c>
      <c r="H46" s="90" t="s">
        <v>126</v>
      </c>
      <c r="I46" s="106" t="s">
        <v>312</v>
      </c>
      <c r="J46" s="90" t="s">
        <v>313</v>
      </c>
      <c r="K46" s="90" t="s">
        <v>314</v>
      </c>
      <c r="L46" s="90" t="s">
        <v>160</v>
      </c>
      <c r="M46" s="48" t="s">
        <v>153</v>
      </c>
      <c r="N46" s="90"/>
      <c r="O46" s="52"/>
      <c r="P46" s="52"/>
      <c r="Q46" s="52"/>
    </row>
    <row r="47" s="53" customFormat="1" ht="79" customHeight="1" spans="1:17">
      <c r="A47" s="84">
        <v>33</v>
      </c>
      <c r="B47" s="93" t="s">
        <v>315</v>
      </c>
      <c r="C47" s="48" t="s">
        <v>232</v>
      </c>
      <c r="D47" s="95" t="s">
        <v>113</v>
      </c>
      <c r="E47" s="93" t="s">
        <v>316</v>
      </c>
      <c r="F47" s="146">
        <v>15000</v>
      </c>
      <c r="G47" s="146">
        <v>11250</v>
      </c>
      <c r="H47" s="90" t="s">
        <v>126</v>
      </c>
      <c r="I47" s="93" t="s">
        <v>317</v>
      </c>
      <c r="J47" s="215" t="s">
        <v>318</v>
      </c>
      <c r="K47" s="215" t="s">
        <v>319</v>
      </c>
      <c r="L47" s="48" t="s">
        <v>320</v>
      </c>
      <c r="M47" s="48" t="s">
        <v>238</v>
      </c>
      <c r="N47" s="90"/>
      <c r="O47" s="52"/>
      <c r="P47" s="52"/>
      <c r="Q47" s="52"/>
    </row>
    <row r="48" s="53" customFormat="1" ht="92.1" customHeight="1" spans="1:17">
      <c r="A48" s="84">
        <v>34</v>
      </c>
      <c r="B48" s="91" t="s">
        <v>321</v>
      </c>
      <c r="C48" s="90" t="s">
        <v>322</v>
      </c>
      <c r="D48" s="90">
        <v>2021</v>
      </c>
      <c r="E48" s="91" t="s">
        <v>323</v>
      </c>
      <c r="F48" s="90">
        <v>13000</v>
      </c>
      <c r="G48" s="90">
        <v>13000</v>
      </c>
      <c r="H48" s="90" t="s">
        <v>126</v>
      </c>
      <c r="I48" s="91" t="s">
        <v>207</v>
      </c>
      <c r="J48" s="90" t="s">
        <v>324</v>
      </c>
      <c r="K48" s="90" t="s">
        <v>325</v>
      </c>
      <c r="L48" s="90" t="s">
        <v>320</v>
      </c>
      <c r="M48" s="90" t="s">
        <v>326</v>
      </c>
      <c r="N48" s="90"/>
      <c r="O48" s="52"/>
      <c r="P48" s="52"/>
      <c r="Q48" s="52"/>
    </row>
    <row r="49" s="53" customFormat="1" ht="107.1" customHeight="1" spans="1:17">
      <c r="A49" s="84">
        <v>35</v>
      </c>
      <c r="B49" s="91" t="s">
        <v>327</v>
      </c>
      <c r="C49" s="90" t="s">
        <v>322</v>
      </c>
      <c r="D49" s="107">
        <v>2021</v>
      </c>
      <c r="E49" s="91" t="s">
        <v>328</v>
      </c>
      <c r="F49" s="90">
        <v>12000</v>
      </c>
      <c r="G49" s="107">
        <v>12000</v>
      </c>
      <c r="H49" s="90" t="s">
        <v>329</v>
      </c>
      <c r="I49" s="91" t="s">
        <v>207</v>
      </c>
      <c r="J49" s="90" t="s">
        <v>330</v>
      </c>
      <c r="K49" s="90" t="s">
        <v>331</v>
      </c>
      <c r="L49" s="90" t="s">
        <v>320</v>
      </c>
      <c r="M49" s="90" t="s">
        <v>326</v>
      </c>
      <c r="N49" s="90"/>
      <c r="O49" s="52"/>
      <c r="P49" s="52"/>
      <c r="Q49" s="52"/>
    </row>
    <row r="50" s="53" customFormat="1" ht="92.1" customHeight="1" spans="1:17">
      <c r="A50" s="84">
        <v>36</v>
      </c>
      <c r="B50" s="91" t="s">
        <v>332</v>
      </c>
      <c r="C50" s="90" t="s">
        <v>189</v>
      </c>
      <c r="D50" s="90" t="s">
        <v>113</v>
      </c>
      <c r="E50" s="91" t="s">
        <v>333</v>
      </c>
      <c r="F50" s="90">
        <v>10000</v>
      </c>
      <c r="G50" s="90">
        <v>4000</v>
      </c>
      <c r="H50" s="90" t="s">
        <v>191</v>
      </c>
      <c r="I50" s="91" t="s">
        <v>334</v>
      </c>
      <c r="J50" s="90" t="s">
        <v>335</v>
      </c>
      <c r="K50" s="48" t="s">
        <v>336</v>
      </c>
      <c r="L50" s="48" t="s">
        <v>195</v>
      </c>
      <c r="M50" s="48" t="s">
        <v>337</v>
      </c>
      <c r="N50" s="90"/>
      <c r="O50" s="52"/>
      <c r="P50" s="52"/>
      <c r="Q50" s="52"/>
    </row>
    <row r="51" s="55" customFormat="1" ht="36.95" customHeight="1" spans="1:17">
      <c r="A51" s="201" t="s">
        <v>338</v>
      </c>
      <c r="B51" s="121"/>
      <c r="C51" s="83"/>
      <c r="D51" s="87"/>
      <c r="E51" s="121"/>
      <c r="F51" s="86">
        <f>SUM(F52:F72)</f>
        <v>2045200</v>
      </c>
      <c r="G51" s="83">
        <f>SUM(G52:G72)</f>
        <v>702100</v>
      </c>
      <c r="H51" s="90"/>
      <c r="I51" s="82"/>
      <c r="J51" s="83"/>
      <c r="K51" s="83"/>
      <c r="L51" s="83"/>
      <c r="M51" s="83"/>
      <c r="N51" s="87"/>
      <c r="O51" s="211"/>
      <c r="P51" s="212"/>
      <c r="Q51" s="211"/>
    </row>
    <row r="52" s="55" customFormat="1" ht="152" customHeight="1" spans="1:17">
      <c r="A52" s="84">
        <v>37</v>
      </c>
      <c r="B52" s="93" t="s">
        <v>339</v>
      </c>
      <c r="C52" s="48" t="s">
        <v>340</v>
      </c>
      <c r="D52" s="90" t="s">
        <v>245</v>
      </c>
      <c r="E52" s="91" t="s">
        <v>341</v>
      </c>
      <c r="F52" s="99">
        <v>180000</v>
      </c>
      <c r="G52" s="90">
        <v>30000</v>
      </c>
      <c r="H52" s="48" t="s">
        <v>342</v>
      </c>
      <c r="I52" s="93" t="s">
        <v>343</v>
      </c>
      <c r="J52" s="48" t="s">
        <v>344</v>
      </c>
      <c r="K52" s="48" t="s">
        <v>345</v>
      </c>
      <c r="L52" s="48" t="s">
        <v>346</v>
      </c>
      <c r="M52" s="48" t="s">
        <v>347</v>
      </c>
      <c r="N52" s="48" t="s">
        <v>348</v>
      </c>
      <c r="O52" s="211"/>
      <c r="P52" s="212"/>
      <c r="Q52" s="211"/>
    </row>
    <row r="53" s="55" customFormat="1" ht="200" customHeight="1" spans="1:17">
      <c r="A53" s="84">
        <v>38</v>
      </c>
      <c r="B53" s="187" t="s">
        <v>349</v>
      </c>
      <c r="C53" s="188" t="s">
        <v>163</v>
      </c>
      <c r="D53" s="188" t="s">
        <v>133</v>
      </c>
      <c r="E53" s="187" t="s">
        <v>350</v>
      </c>
      <c r="F53" s="164">
        <v>175000</v>
      </c>
      <c r="G53" s="202">
        <v>50000</v>
      </c>
      <c r="H53" s="48" t="s">
        <v>351</v>
      </c>
      <c r="I53" s="216" t="s">
        <v>352</v>
      </c>
      <c r="J53" s="31" t="s">
        <v>353</v>
      </c>
      <c r="K53" s="31" t="s">
        <v>354</v>
      </c>
      <c r="L53" s="164" t="s">
        <v>169</v>
      </c>
      <c r="M53" s="164" t="s">
        <v>170</v>
      </c>
      <c r="N53" s="48" t="s">
        <v>348</v>
      </c>
      <c r="O53" s="211"/>
      <c r="P53" s="212"/>
      <c r="Q53" s="211"/>
    </row>
    <row r="54" s="55" customFormat="1" ht="87.95" customHeight="1" spans="1:17">
      <c r="A54" s="84">
        <v>39</v>
      </c>
      <c r="B54" s="91" t="s">
        <v>355</v>
      </c>
      <c r="C54" s="90" t="s">
        <v>199</v>
      </c>
      <c r="D54" s="90" t="s">
        <v>133</v>
      </c>
      <c r="E54" s="91" t="s">
        <v>356</v>
      </c>
      <c r="F54" s="90">
        <v>16500</v>
      </c>
      <c r="G54" s="90">
        <v>6000</v>
      </c>
      <c r="H54" s="90" t="s">
        <v>329</v>
      </c>
      <c r="I54" s="91" t="s">
        <v>357</v>
      </c>
      <c r="J54" s="90" t="s">
        <v>358</v>
      </c>
      <c r="K54" s="90" t="s">
        <v>359</v>
      </c>
      <c r="L54" s="124" t="s">
        <v>204</v>
      </c>
      <c r="M54" s="124" t="s">
        <v>170</v>
      </c>
      <c r="N54" s="87"/>
      <c r="O54" s="211"/>
      <c r="P54" s="212"/>
      <c r="Q54" s="211"/>
    </row>
    <row r="55" s="167" customFormat="1" ht="92.1" customHeight="1" spans="1:17">
      <c r="A55" s="84">
        <v>40</v>
      </c>
      <c r="B55" s="91" t="s">
        <v>360</v>
      </c>
      <c r="C55" s="90" t="s">
        <v>199</v>
      </c>
      <c r="D55" s="90" t="s">
        <v>133</v>
      </c>
      <c r="E55" s="91" t="s">
        <v>361</v>
      </c>
      <c r="F55" s="90">
        <v>75000</v>
      </c>
      <c r="G55" s="90">
        <v>45000</v>
      </c>
      <c r="H55" s="48" t="s">
        <v>126</v>
      </c>
      <c r="I55" s="91" t="s">
        <v>362</v>
      </c>
      <c r="J55" s="90" t="s">
        <v>363</v>
      </c>
      <c r="K55" s="48" t="s">
        <v>364</v>
      </c>
      <c r="L55" s="124" t="s">
        <v>204</v>
      </c>
      <c r="M55" s="124" t="s">
        <v>170</v>
      </c>
      <c r="N55" s="90"/>
      <c r="O55" s="217"/>
      <c r="P55" s="218"/>
      <c r="Q55" s="217"/>
    </row>
    <row r="56" s="55" customFormat="1" ht="126.95" customHeight="1" spans="1:17">
      <c r="A56" s="84">
        <v>41</v>
      </c>
      <c r="B56" s="91" t="s">
        <v>365</v>
      </c>
      <c r="C56" s="90" t="s">
        <v>199</v>
      </c>
      <c r="D56" s="90" t="s">
        <v>245</v>
      </c>
      <c r="E56" s="91" t="s">
        <v>366</v>
      </c>
      <c r="F56" s="90">
        <v>77000</v>
      </c>
      <c r="G56" s="90">
        <v>20000</v>
      </c>
      <c r="H56" s="90" t="s">
        <v>126</v>
      </c>
      <c r="I56" s="91" t="s">
        <v>367</v>
      </c>
      <c r="J56" s="95" t="s">
        <v>368</v>
      </c>
      <c r="K56" s="95" t="s">
        <v>369</v>
      </c>
      <c r="L56" s="124" t="s">
        <v>204</v>
      </c>
      <c r="M56" s="124" t="s">
        <v>170</v>
      </c>
      <c r="N56" s="87"/>
      <c r="O56" s="211"/>
      <c r="P56" s="212"/>
      <c r="Q56" s="211"/>
    </row>
    <row r="57" s="55" customFormat="1" ht="141" customHeight="1" spans="1:17">
      <c r="A57" s="84">
        <v>42</v>
      </c>
      <c r="B57" s="159" t="s">
        <v>370</v>
      </c>
      <c r="C57" s="109" t="s">
        <v>163</v>
      </c>
      <c r="D57" s="109" t="s">
        <v>133</v>
      </c>
      <c r="E57" s="159" t="s">
        <v>371</v>
      </c>
      <c r="F57" s="109">
        <v>505000</v>
      </c>
      <c r="G57" s="109">
        <v>245000</v>
      </c>
      <c r="H57" s="48" t="s">
        <v>329</v>
      </c>
      <c r="I57" s="159" t="s">
        <v>372</v>
      </c>
      <c r="J57" s="109" t="s">
        <v>373</v>
      </c>
      <c r="K57" s="109" t="s">
        <v>374</v>
      </c>
      <c r="L57" s="164" t="s">
        <v>169</v>
      </c>
      <c r="M57" s="164" t="s">
        <v>170</v>
      </c>
      <c r="N57" s="87"/>
      <c r="O57" s="211"/>
      <c r="P57" s="212"/>
      <c r="Q57" s="211"/>
    </row>
    <row r="58" s="55" customFormat="1" ht="96.95" customHeight="1" spans="1:17">
      <c r="A58" s="84">
        <v>43</v>
      </c>
      <c r="B58" s="91" t="s">
        <v>375</v>
      </c>
      <c r="C58" s="90" t="s">
        <v>124</v>
      </c>
      <c r="D58" s="90" t="s">
        <v>133</v>
      </c>
      <c r="E58" s="91" t="s">
        <v>376</v>
      </c>
      <c r="F58" s="90">
        <v>145000</v>
      </c>
      <c r="G58" s="90">
        <v>20000</v>
      </c>
      <c r="H58" s="90" t="s">
        <v>329</v>
      </c>
      <c r="I58" s="93" t="s">
        <v>377</v>
      </c>
      <c r="J58" s="90" t="s">
        <v>378</v>
      </c>
      <c r="K58" s="48" t="s">
        <v>379</v>
      </c>
      <c r="L58" s="113" t="s">
        <v>130</v>
      </c>
      <c r="M58" s="113" t="s">
        <v>131</v>
      </c>
      <c r="N58" s="87"/>
      <c r="O58" s="211"/>
      <c r="P58" s="212"/>
      <c r="Q58" s="211"/>
    </row>
    <row r="59" s="55" customFormat="1" ht="105" customHeight="1" spans="1:17">
      <c r="A59" s="84">
        <v>44</v>
      </c>
      <c r="B59" s="91" t="s">
        <v>380</v>
      </c>
      <c r="C59" s="90" t="s">
        <v>124</v>
      </c>
      <c r="D59" s="90" t="s">
        <v>113</v>
      </c>
      <c r="E59" s="91" t="s">
        <v>381</v>
      </c>
      <c r="F59" s="90">
        <v>20000</v>
      </c>
      <c r="G59" s="90">
        <v>10000</v>
      </c>
      <c r="H59" s="90" t="s">
        <v>329</v>
      </c>
      <c r="I59" s="91" t="s">
        <v>382</v>
      </c>
      <c r="J59" s="90" t="s">
        <v>378</v>
      </c>
      <c r="K59" s="48" t="s">
        <v>379</v>
      </c>
      <c r="L59" s="113" t="s">
        <v>130</v>
      </c>
      <c r="M59" s="113" t="s">
        <v>131</v>
      </c>
      <c r="N59" s="87"/>
      <c r="O59" s="211"/>
      <c r="P59" s="212"/>
      <c r="Q59" s="211"/>
    </row>
    <row r="60" s="55" customFormat="1" ht="114.95" customHeight="1" spans="1:17">
      <c r="A60" s="84">
        <v>45</v>
      </c>
      <c r="B60" s="91" t="s">
        <v>383</v>
      </c>
      <c r="C60" s="90" t="s">
        <v>124</v>
      </c>
      <c r="D60" s="90" t="s">
        <v>133</v>
      </c>
      <c r="E60" s="91" t="s">
        <v>384</v>
      </c>
      <c r="F60" s="90">
        <v>82100</v>
      </c>
      <c r="G60" s="90">
        <v>30000</v>
      </c>
      <c r="H60" s="90" t="s">
        <v>270</v>
      </c>
      <c r="I60" s="91" t="s">
        <v>385</v>
      </c>
      <c r="J60" s="90" t="s">
        <v>386</v>
      </c>
      <c r="K60" s="48" t="s">
        <v>387</v>
      </c>
      <c r="L60" s="113" t="s">
        <v>130</v>
      </c>
      <c r="M60" s="113" t="s">
        <v>131</v>
      </c>
      <c r="N60" s="87"/>
      <c r="O60" s="211"/>
      <c r="P60" s="212"/>
      <c r="Q60" s="211"/>
    </row>
    <row r="61" s="55" customFormat="1" ht="96.95" customHeight="1" spans="1:17">
      <c r="A61" s="84">
        <v>46</v>
      </c>
      <c r="B61" s="91" t="s">
        <v>388</v>
      </c>
      <c r="C61" s="90" t="s">
        <v>124</v>
      </c>
      <c r="D61" s="90">
        <v>2021</v>
      </c>
      <c r="E61" s="93" t="s">
        <v>389</v>
      </c>
      <c r="F61" s="99">
        <v>11100</v>
      </c>
      <c r="G61" s="99">
        <v>11100</v>
      </c>
      <c r="H61" s="90" t="s">
        <v>191</v>
      </c>
      <c r="I61" s="129" t="s">
        <v>207</v>
      </c>
      <c r="J61" s="90" t="s">
        <v>390</v>
      </c>
      <c r="K61" s="90" t="s">
        <v>391</v>
      </c>
      <c r="L61" s="113" t="s">
        <v>130</v>
      </c>
      <c r="M61" s="113" t="s">
        <v>131</v>
      </c>
      <c r="N61" s="87"/>
      <c r="O61" s="211"/>
      <c r="P61" s="212"/>
      <c r="Q61" s="211"/>
    </row>
    <row r="62" s="55" customFormat="1" ht="96.95" customHeight="1" spans="1:17">
      <c r="A62" s="84">
        <v>47</v>
      </c>
      <c r="B62" s="91" t="s">
        <v>392</v>
      </c>
      <c r="C62" s="90" t="s">
        <v>124</v>
      </c>
      <c r="D62" s="90" t="s">
        <v>133</v>
      </c>
      <c r="E62" s="93" t="s">
        <v>393</v>
      </c>
      <c r="F62" s="90">
        <v>36000</v>
      </c>
      <c r="G62" s="90">
        <v>13000</v>
      </c>
      <c r="H62" s="90" t="s">
        <v>329</v>
      </c>
      <c r="I62" s="93" t="s">
        <v>394</v>
      </c>
      <c r="J62" s="90" t="s">
        <v>378</v>
      </c>
      <c r="K62" s="48" t="s">
        <v>379</v>
      </c>
      <c r="L62" s="113" t="s">
        <v>130</v>
      </c>
      <c r="M62" s="113" t="s">
        <v>131</v>
      </c>
      <c r="N62" s="87"/>
      <c r="O62" s="211"/>
      <c r="P62" s="212"/>
      <c r="Q62" s="211"/>
    </row>
    <row r="63" s="57" customFormat="1" ht="98.1" customHeight="1" spans="1:17">
      <c r="A63" s="84">
        <v>48</v>
      </c>
      <c r="B63" s="91" t="s">
        <v>395</v>
      </c>
      <c r="C63" s="203" t="s">
        <v>112</v>
      </c>
      <c r="D63" s="199" t="s">
        <v>258</v>
      </c>
      <c r="E63" s="200" t="s">
        <v>396</v>
      </c>
      <c r="F63" s="199">
        <v>67500</v>
      </c>
      <c r="G63" s="199">
        <v>19000</v>
      </c>
      <c r="H63" s="48" t="s">
        <v>397</v>
      </c>
      <c r="I63" s="200" t="s">
        <v>398</v>
      </c>
      <c r="J63" s="203" t="s">
        <v>399</v>
      </c>
      <c r="K63" s="199" t="s">
        <v>400</v>
      </c>
      <c r="L63" s="37" t="s">
        <v>119</v>
      </c>
      <c r="M63" s="126" t="s">
        <v>120</v>
      </c>
      <c r="N63" s="90"/>
      <c r="O63" s="51"/>
      <c r="P63" s="51"/>
      <c r="Q63" s="51"/>
    </row>
    <row r="64" s="57" customFormat="1" ht="81" customHeight="1" spans="1:17">
      <c r="A64" s="84">
        <v>49</v>
      </c>
      <c r="B64" s="91" t="s">
        <v>401</v>
      </c>
      <c r="C64" s="95" t="s">
        <v>155</v>
      </c>
      <c r="D64" s="95" t="s">
        <v>113</v>
      </c>
      <c r="E64" s="106" t="s">
        <v>402</v>
      </c>
      <c r="F64" s="90">
        <v>30000</v>
      </c>
      <c r="G64" s="90">
        <v>20000</v>
      </c>
      <c r="H64" s="90" t="s">
        <v>191</v>
      </c>
      <c r="I64" s="106" t="s">
        <v>403</v>
      </c>
      <c r="J64" s="90" t="s">
        <v>404</v>
      </c>
      <c r="K64" s="48" t="s">
        <v>405</v>
      </c>
      <c r="L64" s="90" t="s">
        <v>160</v>
      </c>
      <c r="M64" s="48" t="s">
        <v>153</v>
      </c>
      <c r="N64" s="90" t="s">
        <v>121</v>
      </c>
      <c r="O64" s="51"/>
      <c r="P64" s="51"/>
      <c r="Q64" s="51"/>
    </row>
    <row r="65" s="57" customFormat="1" ht="117" customHeight="1" spans="1:17">
      <c r="A65" s="84">
        <v>50</v>
      </c>
      <c r="B65" s="91" t="s">
        <v>406</v>
      </c>
      <c r="C65" s="95" t="s">
        <v>155</v>
      </c>
      <c r="D65" s="107" t="s">
        <v>113</v>
      </c>
      <c r="E65" s="94" t="s">
        <v>407</v>
      </c>
      <c r="F65" s="219">
        <v>20000</v>
      </c>
      <c r="G65" s="219">
        <v>10000</v>
      </c>
      <c r="H65" s="90" t="s">
        <v>126</v>
      </c>
      <c r="I65" s="228" t="s">
        <v>408</v>
      </c>
      <c r="J65" s="90" t="s">
        <v>409</v>
      </c>
      <c r="K65" s="90" t="s">
        <v>410</v>
      </c>
      <c r="L65" s="90" t="s">
        <v>160</v>
      </c>
      <c r="M65" s="48" t="s">
        <v>153</v>
      </c>
      <c r="N65" s="90"/>
      <c r="O65" s="51"/>
      <c r="P65" s="51"/>
      <c r="Q65" s="51"/>
    </row>
    <row r="66" s="57" customFormat="1" ht="63" customHeight="1" spans="1:17">
      <c r="A66" s="84">
        <v>51</v>
      </c>
      <c r="B66" s="94" t="s">
        <v>411</v>
      </c>
      <c r="C66" s="95" t="s">
        <v>322</v>
      </c>
      <c r="D66" s="90" t="s">
        <v>245</v>
      </c>
      <c r="E66" s="91" t="s">
        <v>412</v>
      </c>
      <c r="F66" s="90">
        <v>180000</v>
      </c>
      <c r="G66" s="90">
        <v>50000</v>
      </c>
      <c r="H66" s="90" t="s">
        <v>329</v>
      </c>
      <c r="I66" s="91" t="s">
        <v>413</v>
      </c>
      <c r="J66" s="90" t="s">
        <v>414</v>
      </c>
      <c r="K66" s="48" t="s">
        <v>415</v>
      </c>
      <c r="L66" s="48" t="s">
        <v>320</v>
      </c>
      <c r="M66" s="90" t="s">
        <v>326</v>
      </c>
      <c r="N66" s="90"/>
      <c r="O66" s="51"/>
      <c r="P66" s="51"/>
      <c r="Q66" s="51"/>
    </row>
    <row r="67" s="57" customFormat="1" ht="106" customHeight="1" spans="1:17">
      <c r="A67" s="84">
        <v>52</v>
      </c>
      <c r="B67" s="185" t="s">
        <v>416</v>
      </c>
      <c r="C67" s="108" t="s">
        <v>417</v>
      </c>
      <c r="D67" s="109" t="s">
        <v>258</v>
      </c>
      <c r="E67" s="185" t="s">
        <v>418</v>
      </c>
      <c r="F67" s="220">
        <v>140000</v>
      </c>
      <c r="G67" s="220">
        <v>34000</v>
      </c>
      <c r="H67" s="90" t="s">
        <v>329</v>
      </c>
      <c r="I67" s="229" t="s">
        <v>419</v>
      </c>
      <c r="J67" s="108" t="s">
        <v>420</v>
      </c>
      <c r="K67" s="108" t="s">
        <v>421</v>
      </c>
      <c r="L67" s="108" t="s">
        <v>422</v>
      </c>
      <c r="M67" s="108" t="s">
        <v>337</v>
      </c>
      <c r="N67" s="87" t="s">
        <v>423</v>
      </c>
      <c r="O67" s="51"/>
      <c r="P67" s="51"/>
      <c r="Q67" s="51"/>
    </row>
    <row r="68" s="57" customFormat="1" ht="63" customHeight="1" spans="1:17">
      <c r="A68" s="84">
        <v>53</v>
      </c>
      <c r="B68" s="91" t="s">
        <v>424</v>
      </c>
      <c r="C68" s="90" t="s">
        <v>189</v>
      </c>
      <c r="D68" s="90" t="s">
        <v>133</v>
      </c>
      <c r="E68" s="91" t="s">
        <v>425</v>
      </c>
      <c r="F68" s="90">
        <v>35000</v>
      </c>
      <c r="G68" s="90">
        <v>12000</v>
      </c>
      <c r="H68" s="90" t="s">
        <v>329</v>
      </c>
      <c r="I68" s="91" t="s">
        <v>426</v>
      </c>
      <c r="J68" s="90" t="s">
        <v>427</v>
      </c>
      <c r="K68" s="90" t="s">
        <v>428</v>
      </c>
      <c r="L68" s="90" t="s">
        <v>195</v>
      </c>
      <c r="M68" s="90" t="s">
        <v>196</v>
      </c>
      <c r="N68" s="90"/>
      <c r="O68" s="51"/>
      <c r="P68" s="51"/>
      <c r="Q68" s="51"/>
    </row>
    <row r="69" s="57" customFormat="1" ht="63" customHeight="1" spans="1:17">
      <c r="A69" s="84">
        <v>54</v>
      </c>
      <c r="B69" s="91" t="s">
        <v>429</v>
      </c>
      <c r="C69" s="90" t="s">
        <v>189</v>
      </c>
      <c r="D69" s="90" t="s">
        <v>133</v>
      </c>
      <c r="E69" s="91" t="s">
        <v>430</v>
      </c>
      <c r="F69" s="90">
        <v>70000</v>
      </c>
      <c r="G69" s="90">
        <v>30000</v>
      </c>
      <c r="H69" s="90" t="s">
        <v>329</v>
      </c>
      <c r="I69" s="91" t="s">
        <v>431</v>
      </c>
      <c r="J69" s="90" t="s">
        <v>432</v>
      </c>
      <c r="K69" s="90" t="s">
        <v>433</v>
      </c>
      <c r="L69" s="90" t="s">
        <v>195</v>
      </c>
      <c r="M69" s="90" t="s">
        <v>196</v>
      </c>
      <c r="N69" s="90"/>
      <c r="O69" s="51"/>
      <c r="P69" s="51"/>
      <c r="Q69" s="51"/>
    </row>
    <row r="70" s="57" customFormat="1" ht="63" customHeight="1" spans="1:17">
      <c r="A70" s="84">
        <v>55</v>
      </c>
      <c r="B70" s="157" t="s">
        <v>434</v>
      </c>
      <c r="C70" s="108" t="s">
        <v>417</v>
      </c>
      <c r="D70" s="109" t="s">
        <v>133</v>
      </c>
      <c r="E70" s="157" t="s">
        <v>435</v>
      </c>
      <c r="F70" s="221">
        <v>50000</v>
      </c>
      <c r="G70" s="221">
        <v>16000</v>
      </c>
      <c r="H70" s="48" t="s">
        <v>329</v>
      </c>
      <c r="I70" s="157" t="s">
        <v>436</v>
      </c>
      <c r="J70" s="156" t="s">
        <v>437</v>
      </c>
      <c r="K70" s="156" t="s">
        <v>438</v>
      </c>
      <c r="L70" s="108" t="s">
        <v>422</v>
      </c>
      <c r="M70" s="108" t="s">
        <v>337</v>
      </c>
      <c r="N70" s="90"/>
      <c r="O70" s="51"/>
      <c r="P70" s="51"/>
      <c r="Q70" s="51"/>
    </row>
    <row r="71" s="57" customFormat="1" ht="63" customHeight="1" spans="1:17">
      <c r="A71" s="84">
        <v>56</v>
      </c>
      <c r="B71" s="91" t="s">
        <v>439</v>
      </c>
      <c r="C71" s="90" t="s">
        <v>189</v>
      </c>
      <c r="D71" s="90" t="s">
        <v>133</v>
      </c>
      <c r="E71" s="91" t="s">
        <v>440</v>
      </c>
      <c r="F71" s="90">
        <v>10000</v>
      </c>
      <c r="G71" s="90">
        <v>3000</v>
      </c>
      <c r="H71" s="90" t="s">
        <v>329</v>
      </c>
      <c r="I71" s="91" t="s">
        <v>441</v>
      </c>
      <c r="J71" s="90" t="s">
        <v>427</v>
      </c>
      <c r="K71" s="90" t="s">
        <v>428</v>
      </c>
      <c r="L71" s="90" t="s">
        <v>195</v>
      </c>
      <c r="M71" s="90" t="s">
        <v>196</v>
      </c>
      <c r="N71" s="90"/>
      <c r="O71" s="51"/>
      <c r="P71" s="51"/>
      <c r="Q71" s="51"/>
    </row>
    <row r="72" s="57" customFormat="1" ht="56.1" customHeight="1" spans="1:17">
      <c r="A72" s="84">
        <v>57</v>
      </c>
      <c r="B72" s="157" t="s">
        <v>442</v>
      </c>
      <c r="C72" s="37" t="s">
        <v>417</v>
      </c>
      <c r="D72" s="109" t="s">
        <v>245</v>
      </c>
      <c r="E72" s="34" t="s">
        <v>443</v>
      </c>
      <c r="F72" s="109">
        <v>120000</v>
      </c>
      <c r="G72" s="109">
        <v>28000</v>
      </c>
      <c r="H72" s="48" t="s">
        <v>329</v>
      </c>
      <c r="I72" s="34" t="s">
        <v>436</v>
      </c>
      <c r="J72" s="37" t="s">
        <v>444</v>
      </c>
      <c r="K72" s="37" t="s">
        <v>445</v>
      </c>
      <c r="L72" s="108" t="s">
        <v>422</v>
      </c>
      <c r="M72" s="108" t="s">
        <v>337</v>
      </c>
      <c r="N72" s="90"/>
      <c r="O72" s="51"/>
      <c r="P72" s="51"/>
      <c r="Q72" s="51"/>
    </row>
    <row r="73" s="55" customFormat="1" ht="36.95" customHeight="1" spans="1:17">
      <c r="A73" s="81" t="s">
        <v>446</v>
      </c>
      <c r="B73" s="121"/>
      <c r="C73" s="83"/>
      <c r="D73" s="87"/>
      <c r="E73" s="121"/>
      <c r="F73" s="83">
        <f>SUM(F74:F77)</f>
        <v>525500</v>
      </c>
      <c r="G73" s="83">
        <f>SUM(G74:G77)</f>
        <v>143000</v>
      </c>
      <c r="H73" s="90"/>
      <c r="I73" s="82"/>
      <c r="J73" s="83"/>
      <c r="K73" s="83"/>
      <c r="L73" s="83"/>
      <c r="M73" s="83"/>
      <c r="N73" s="87"/>
      <c r="O73" s="211"/>
      <c r="P73" s="212"/>
      <c r="Q73" s="211"/>
    </row>
    <row r="74" s="55" customFormat="1" ht="81.95" customHeight="1" spans="1:17">
      <c r="A74" s="84">
        <v>58</v>
      </c>
      <c r="B74" s="91" t="s">
        <v>447</v>
      </c>
      <c r="C74" s="90" t="s">
        <v>199</v>
      </c>
      <c r="D74" s="90" t="s">
        <v>133</v>
      </c>
      <c r="E74" s="91" t="s">
        <v>448</v>
      </c>
      <c r="F74" s="90">
        <v>15500</v>
      </c>
      <c r="G74" s="90">
        <v>8000</v>
      </c>
      <c r="H74" s="90" t="s">
        <v>270</v>
      </c>
      <c r="I74" s="91" t="s">
        <v>449</v>
      </c>
      <c r="J74" s="90" t="s">
        <v>450</v>
      </c>
      <c r="K74" s="90" t="s">
        <v>451</v>
      </c>
      <c r="L74" s="124" t="s">
        <v>204</v>
      </c>
      <c r="M74" s="124" t="s">
        <v>170</v>
      </c>
      <c r="N74" s="87"/>
      <c r="O74" s="211"/>
      <c r="P74" s="212"/>
      <c r="Q74" s="211"/>
    </row>
    <row r="75" s="55" customFormat="1" ht="119.1" customHeight="1" spans="1:17">
      <c r="A75" s="84">
        <v>59</v>
      </c>
      <c r="B75" s="93" t="s">
        <v>452</v>
      </c>
      <c r="C75" s="90" t="s">
        <v>124</v>
      </c>
      <c r="D75" s="90" t="s">
        <v>258</v>
      </c>
      <c r="E75" s="93" t="s">
        <v>453</v>
      </c>
      <c r="F75" s="90">
        <v>330000</v>
      </c>
      <c r="G75" s="90">
        <v>50000</v>
      </c>
      <c r="H75" s="90" t="s">
        <v>115</v>
      </c>
      <c r="I75" s="93" t="s">
        <v>454</v>
      </c>
      <c r="J75" s="90" t="s">
        <v>378</v>
      </c>
      <c r="K75" s="48" t="s">
        <v>267</v>
      </c>
      <c r="L75" s="124" t="s">
        <v>130</v>
      </c>
      <c r="M75" s="124" t="s">
        <v>131</v>
      </c>
      <c r="N75" s="87"/>
      <c r="O75" s="211"/>
      <c r="P75" s="212"/>
      <c r="Q75" s="211"/>
    </row>
    <row r="76" s="55" customFormat="1" ht="180" customHeight="1" spans="1:17">
      <c r="A76" s="84">
        <v>60</v>
      </c>
      <c r="B76" s="93" t="s">
        <v>455</v>
      </c>
      <c r="C76" s="90" t="s">
        <v>124</v>
      </c>
      <c r="D76" s="90" t="s">
        <v>113</v>
      </c>
      <c r="E76" s="91" t="s">
        <v>456</v>
      </c>
      <c r="F76" s="90">
        <v>150000</v>
      </c>
      <c r="G76" s="90">
        <v>80000</v>
      </c>
      <c r="H76" s="90" t="s">
        <v>115</v>
      </c>
      <c r="I76" s="91" t="s">
        <v>457</v>
      </c>
      <c r="J76" s="90" t="s">
        <v>174</v>
      </c>
      <c r="K76" s="48" t="s">
        <v>175</v>
      </c>
      <c r="L76" s="113" t="s">
        <v>130</v>
      </c>
      <c r="M76" s="113" t="s">
        <v>131</v>
      </c>
      <c r="N76" s="87" t="s">
        <v>423</v>
      </c>
      <c r="O76" s="211"/>
      <c r="P76" s="212"/>
      <c r="Q76" s="211"/>
    </row>
    <row r="77" s="56" customFormat="1" ht="216" customHeight="1" spans="1:17">
      <c r="A77" s="84">
        <v>61</v>
      </c>
      <c r="B77" s="91" t="s">
        <v>458</v>
      </c>
      <c r="C77" s="102" t="s">
        <v>139</v>
      </c>
      <c r="D77" s="90" t="s">
        <v>245</v>
      </c>
      <c r="E77" s="94" t="s">
        <v>459</v>
      </c>
      <c r="F77" s="90">
        <v>30000</v>
      </c>
      <c r="G77" s="90">
        <v>5000</v>
      </c>
      <c r="H77" s="48" t="s">
        <v>460</v>
      </c>
      <c r="I77" s="94" t="s">
        <v>461</v>
      </c>
      <c r="J77" s="90" t="s">
        <v>462</v>
      </c>
      <c r="K77" s="90" t="s">
        <v>463</v>
      </c>
      <c r="L77" s="90" t="s">
        <v>145</v>
      </c>
      <c r="M77" s="126" t="s">
        <v>120</v>
      </c>
      <c r="N77" s="90"/>
      <c r="O77" s="230"/>
      <c r="P77" s="230"/>
      <c r="Q77" s="230"/>
    </row>
    <row r="78" s="52" customFormat="1" ht="39.95" customHeight="1" spans="1:14">
      <c r="A78" s="81" t="s">
        <v>464</v>
      </c>
      <c r="B78" s="121"/>
      <c r="C78" s="83"/>
      <c r="D78" s="90"/>
      <c r="E78" s="91"/>
      <c r="F78" s="103">
        <f>SUM(F79:F87)</f>
        <v>330596.32</v>
      </c>
      <c r="G78" s="103">
        <f>SUM(G79:G87)</f>
        <v>205957.75</v>
      </c>
      <c r="H78" s="90"/>
      <c r="I78" s="85"/>
      <c r="J78" s="120"/>
      <c r="K78" s="120"/>
      <c r="L78" s="206"/>
      <c r="M78" s="120"/>
      <c r="N78" s="90"/>
    </row>
    <row r="79" s="52" customFormat="1" ht="72" customHeight="1" spans="1:14">
      <c r="A79" s="84">
        <v>62</v>
      </c>
      <c r="B79" s="94" t="s">
        <v>465</v>
      </c>
      <c r="C79" s="90" t="s">
        <v>199</v>
      </c>
      <c r="D79" s="90" t="s">
        <v>133</v>
      </c>
      <c r="E79" s="91" t="s">
        <v>466</v>
      </c>
      <c r="F79" s="90">
        <v>10000</v>
      </c>
      <c r="G79" s="90">
        <v>4500</v>
      </c>
      <c r="H79" s="90" t="s">
        <v>126</v>
      </c>
      <c r="I79" s="91" t="s">
        <v>467</v>
      </c>
      <c r="J79" s="90" t="s">
        <v>468</v>
      </c>
      <c r="K79" s="90" t="s">
        <v>369</v>
      </c>
      <c r="L79" s="124" t="s">
        <v>204</v>
      </c>
      <c r="M79" s="124" t="s">
        <v>170</v>
      </c>
      <c r="N79" s="87"/>
    </row>
    <row r="80" s="52" customFormat="1" ht="72" customHeight="1" spans="1:14">
      <c r="A80" s="84">
        <v>63</v>
      </c>
      <c r="B80" s="91" t="s">
        <v>469</v>
      </c>
      <c r="C80" s="90" t="s">
        <v>124</v>
      </c>
      <c r="D80" s="90" t="s">
        <v>113</v>
      </c>
      <c r="E80" s="91" t="s">
        <v>470</v>
      </c>
      <c r="F80" s="90">
        <v>21000</v>
      </c>
      <c r="G80" s="90">
        <v>12100</v>
      </c>
      <c r="H80" s="90" t="s">
        <v>126</v>
      </c>
      <c r="I80" s="91" t="s">
        <v>471</v>
      </c>
      <c r="J80" s="90" t="s">
        <v>472</v>
      </c>
      <c r="K80" s="90" t="s">
        <v>473</v>
      </c>
      <c r="L80" s="214" t="s">
        <v>130</v>
      </c>
      <c r="M80" s="113" t="s">
        <v>131</v>
      </c>
      <c r="N80" s="87"/>
    </row>
    <row r="81" s="52" customFormat="1" ht="75.95" customHeight="1" spans="1:14">
      <c r="A81" s="84">
        <v>64</v>
      </c>
      <c r="B81" s="222" t="s">
        <v>474</v>
      </c>
      <c r="C81" s="90" t="s">
        <v>124</v>
      </c>
      <c r="D81" s="223" t="s">
        <v>133</v>
      </c>
      <c r="E81" s="224" t="s">
        <v>475</v>
      </c>
      <c r="F81" s="225">
        <v>50596.32</v>
      </c>
      <c r="G81" s="225">
        <v>30357.75</v>
      </c>
      <c r="H81" s="90" t="s">
        <v>115</v>
      </c>
      <c r="I81" s="231" t="s">
        <v>476</v>
      </c>
      <c r="J81" s="90" t="s">
        <v>477</v>
      </c>
      <c r="K81" s="48" t="s">
        <v>478</v>
      </c>
      <c r="L81" s="113" t="s">
        <v>130</v>
      </c>
      <c r="M81" s="113" t="s">
        <v>131</v>
      </c>
      <c r="N81" s="90"/>
    </row>
    <row r="82" s="52" customFormat="1" ht="95.1" customHeight="1" spans="1:14">
      <c r="A82" s="84">
        <v>65</v>
      </c>
      <c r="B82" s="91" t="s">
        <v>479</v>
      </c>
      <c r="C82" s="90" t="s">
        <v>124</v>
      </c>
      <c r="D82" s="90" t="s">
        <v>480</v>
      </c>
      <c r="E82" s="226" t="s">
        <v>481</v>
      </c>
      <c r="F82" s="99">
        <v>70000</v>
      </c>
      <c r="G82" s="99">
        <v>30000</v>
      </c>
      <c r="H82" s="90" t="s">
        <v>191</v>
      </c>
      <c r="I82" s="226" t="s">
        <v>482</v>
      </c>
      <c r="J82" s="90" t="s">
        <v>483</v>
      </c>
      <c r="K82" s="48" t="s">
        <v>484</v>
      </c>
      <c r="L82" s="113" t="s">
        <v>130</v>
      </c>
      <c r="M82" s="113" t="s">
        <v>131</v>
      </c>
      <c r="N82" s="90"/>
    </row>
    <row r="83" s="52" customFormat="1" ht="87.95" customHeight="1" spans="1:14">
      <c r="A83" s="84">
        <v>66</v>
      </c>
      <c r="B83" s="91" t="s">
        <v>485</v>
      </c>
      <c r="C83" s="90" t="s">
        <v>124</v>
      </c>
      <c r="D83" s="90">
        <v>2021</v>
      </c>
      <c r="E83" s="226" t="s">
        <v>486</v>
      </c>
      <c r="F83" s="99">
        <v>13500</v>
      </c>
      <c r="G83" s="99">
        <v>13500</v>
      </c>
      <c r="H83" s="90" t="s">
        <v>191</v>
      </c>
      <c r="I83" s="129" t="s">
        <v>207</v>
      </c>
      <c r="J83" s="90" t="s">
        <v>483</v>
      </c>
      <c r="K83" s="48" t="s">
        <v>484</v>
      </c>
      <c r="L83" s="113" t="s">
        <v>130</v>
      </c>
      <c r="M83" s="113" t="s">
        <v>131</v>
      </c>
      <c r="N83" s="90"/>
    </row>
    <row r="84" s="52" customFormat="1" ht="78" customHeight="1" spans="1:14">
      <c r="A84" s="84">
        <v>67</v>
      </c>
      <c r="B84" s="227" t="s">
        <v>487</v>
      </c>
      <c r="C84" s="135" t="s">
        <v>139</v>
      </c>
      <c r="D84" s="135">
        <v>2021</v>
      </c>
      <c r="E84" s="227" t="s">
        <v>488</v>
      </c>
      <c r="F84" s="135">
        <v>15000</v>
      </c>
      <c r="G84" s="135">
        <v>15000</v>
      </c>
      <c r="H84" s="48" t="s">
        <v>489</v>
      </c>
      <c r="I84" s="227" t="s">
        <v>207</v>
      </c>
      <c r="J84" s="135" t="s">
        <v>490</v>
      </c>
      <c r="K84" s="232" t="s">
        <v>491</v>
      </c>
      <c r="L84" s="90" t="s">
        <v>145</v>
      </c>
      <c r="M84" s="126" t="s">
        <v>120</v>
      </c>
      <c r="N84" s="90"/>
    </row>
    <row r="85" s="53" customFormat="1" ht="79" customHeight="1" spans="1:17">
      <c r="A85" s="84">
        <v>68</v>
      </c>
      <c r="B85" s="93" t="s">
        <v>492</v>
      </c>
      <c r="C85" s="135" t="s">
        <v>139</v>
      </c>
      <c r="D85" s="90" t="s">
        <v>133</v>
      </c>
      <c r="E85" s="91" t="s">
        <v>493</v>
      </c>
      <c r="F85" s="90">
        <v>100000</v>
      </c>
      <c r="G85" s="90">
        <v>50000</v>
      </c>
      <c r="H85" s="90" t="s">
        <v>329</v>
      </c>
      <c r="I85" s="91" t="s">
        <v>494</v>
      </c>
      <c r="J85" s="90" t="s">
        <v>495</v>
      </c>
      <c r="K85" s="126" t="s">
        <v>496</v>
      </c>
      <c r="L85" s="90" t="s">
        <v>145</v>
      </c>
      <c r="M85" s="126" t="s">
        <v>120</v>
      </c>
      <c r="N85" s="90"/>
      <c r="O85" s="52"/>
      <c r="P85" s="52"/>
      <c r="Q85" s="52"/>
    </row>
    <row r="86" s="53" customFormat="1" ht="70" customHeight="1" spans="1:17">
      <c r="A86" s="84">
        <v>69</v>
      </c>
      <c r="B86" s="93" t="s">
        <v>497</v>
      </c>
      <c r="C86" s="95" t="s">
        <v>155</v>
      </c>
      <c r="D86" s="107">
        <v>2021</v>
      </c>
      <c r="E86" s="94" t="s">
        <v>498</v>
      </c>
      <c r="F86" s="90">
        <v>40000</v>
      </c>
      <c r="G86" s="90">
        <v>40000</v>
      </c>
      <c r="H86" s="90" t="s">
        <v>329</v>
      </c>
      <c r="I86" s="106" t="s">
        <v>207</v>
      </c>
      <c r="J86" s="90" t="s">
        <v>499</v>
      </c>
      <c r="K86" s="90" t="s">
        <v>500</v>
      </c>
      <c r="L86" s="90" t="s">
        <v>160</v>
      </c>
      <c r="M86" s="48" t="s">
        <v>153</v>
      </c>
      <c r="N86" s="90"/>
      <c r="O86" s="52"/>
      <c r="P86" s="52"/>
      <c r="Q86" s="52"/>
    </row>
    <row r="87" s="53" customFormat="1" ht="70" customHeight="1" spans="1:17">
      <c r="A87" s="84">
        <v>70</v>
      </c>
      <c r="B87" s="34" t="s">
        <v>501</v>
      </c>
      <c r="C87" s="37" t="s">
        <v>232</v>
      </c>
      <c r="D87" s="109">
        <v>2021</v>
      </c>
      <c r="E87" s="34" t="s">
        <v>502</v>
      </c>
      <c r="F87" s="109">
        <v>10500</v>
      </c>
      <c r="G87" s="109">
        <v>10500</v>
      </c>
      <c r="H87" s="48" t="s">
        <v>503</v>
      </c>
      <c r="I87" s="34" t="s">
        <v>234</v>
      </c>
      <c r="J87" s="37" t="s">
        <v>504</v>
      </c>
      <c r="K87" s="37" t="s">
        <v>505</v>
      </c>
      <c r="L87" s="37" t="s">
        <v>237</v>
      </c>
      <c r="M87" s="37" t="s">
        <v>238</v>
      </c>
      <c r="N87" s="90"/>
      <c r="O87" s="52"/>
      <c r="P87" s="52"/>
      <c r="Q87" s="52"/>
    </row>
    <row r="88" s="55" customFormat="1" ht="36.95" customHeight="1" spans="1:17">
      <c r="A88" s="81" t="s">
        <v>506</v>
      </c>
      <c r="B88" s="121"/>
      <c r="C88" s="83"/>
      <c r="D88" s="87"/>
      <c r="E88" s="121"/>
      <c r="F88" s="86">
        <f>SUM(F89+F108+F125+F141+F151)</f>
        <v>3173070.38</v>
      </c>
      <c r="G88" s="83">
        <f>G89+G108+G125+G141+G151</f>
        <v>1444944</v>
      </c>
      <c r="H88" s="90"/>
      <c r="I88" s="82"/>
      <c r="J88" s="83"/>
      <c r="K88" s="83"/>
      <c r="L88" s="83"/>
      <c r="M88" s="83"/>
      <c r="N88" s="87"/>
      <c r="O88" s="211"/>
      <c r="P88" s="212"/>
      <c r="Q88" s="211"/>
    </row>
    <row r="89" s="55" customFormat="1" ht="36.95" customHeight="1" spans="1:17">
      <c r="A89" s="81" t="s">
        <v>507</v>
      </c>
      <c r="B89" s="121"/>
      <c r="C89" s="83"/>
      <c r="D89" s="87"/>
      <c r="E89" s="121"/>
      <c r="F89" s="83">
        <f>SUM(F90:F107)</f>
        <v>763060</v>
      </c>
      <c r="G89" s="83">
        <f>SUM(G90:G107)</f>
        <v>384346</v>
      </c>
      <c r="H89" s="90"/>
      <c r="I89" s="82"/>
      <c r="J89" s="83"/>
      <c r="K89" s="83"/>
      <c r="L89" s="83"/>
      <c r="M89" s="83"/>
      <c r="N89" s="87"/>
      <c r="O89" s="211"/>
      <c r="P89" s="212"/>
      <c r="Q89" s="211"/>
    </row>
    <row r="90" s="55" customFormat="1" ht="134.1" customHeight="1" spans="1:17">
      <c r="A90" s="84">
        <v>71</v>
      </c>
      <c r="B90" s="91" t="s">
        <v>508</v>
      </c>
      <c r="C90" s="90" t="s">
        <v>244</v>
      </c>
      <c r="D90" s="90" t="s">
        <v>133</v>
      </c>
      <c r="E90" s="91" t="s">
        <v>509</v>
      </c>
      <c r="F90" s="90">
        <v>25500</v>
      </c>
      <c r="G90" s="90">
        <v>12000</v>
      </c>
      <c r="H90" s="48" t="s">
        <v>510</v>
      </c>
      <c r="I90" s="91" t="s">
        <v>511</v>
      </c>
      <c r="J90" s="48" t="s">
        <v>512</v>
      </c>
      <c r="K90" s="90" t="s">
        <v>513</v>
      </c>
      <c r="L90" s="48" t="s">
        <v>512</v>
      </c>
      <c r="M90" s="90" t="s">
        <v>513</v>
      </c>
      <c r="N90" s="90"/>
      <c r="O90" s="211"/>
      <c r="P90" s="212"/>
      <c r="Q90" s="211"/>
    </row>
    <row r="91" s="55" customFormat="1" ht="198" customHeight="1" spans="1:17">
      <c r="A91" s="84">
        <v>72</v>
      </c>
      <c r="B91" s="91" t="s">
        <v>514</v>
      </c>
      <c r="C91" s="90" t="s">
        <v>244</v>
      </c>
      <c r="D91" s="90" t="s">
        <v>133</v>
      </c>
      <c r="E91" s="91" t="s">
        <v>515</v>
      </c>
      <c r="F91" s="90">
        <v>27240</v>
      </c>
      <c r="G91" s="90">
        <v>6896</v>
      </c>
      <c r="H91" s="48" t="s">
        <v>510</v>
      </c>
      <c r="I91" s="91" t="s">
        <v>516</v>
      </c>
      <c r="J91" s="48" t="s">
        <v>512</v>
      </c>
      <c r="K91" s="90" t="s">
        <v>513</v>
      </c>
      <c r="L91" s="48" t="s">
        <v>512</v>
      </c>
      <c r="M91" s="90" t="s">
        <v>513</v>
      </c>
      <c r="N91" s="90"/>
      <c r="O91" s="211"/>
      <c r="P91" s="212"/>
      <c r="Q91" s="211"/>
    </row>
    <row r="92" s="55" customFormat="1" ht="71.1" customHeight="1" spans="1:17">
      <c r="A92" s="84">
        <v>73</v>
      </c>
      <c r="B92" s="91" t="s">
        <v>517</v>
      </c>
      <c r="C92" s="90" t="s">
        <v>244</v>
      </c>
      <c r="D92" s="90" t="s">
        <v>133</v>
      </c>
      <c r="E92" s="91" t="s">
        <v>518</v>
      </c>
      <c r="F92" s="90">
        <v>16500</v>
      </c>
      <c r="G92" s="90">
        <v>4950</v>
      </c>
      <c r="H92" s="48" t="s">
        <v>489</v>
      </c>
      <c r="I92" s="91" t="s">
        <v>519</v>
      </c>
      <c r="J92" s="90" t="s">
        <v>520</v>
      </c>
      <c r="K92" s="90" t="s">
        <v>521</v>
      </c>
      <c r="L92" s="48" t="s">
        <v>522</v>
      </c>
      <c r="M92" s="48" t="s">
        <v>523</v>
      </c>
      <c r="N92" s="90"/>
      <c r="O92" s="211"/>
      <c r="P92" s="212"/>
      <c r="Q92" s="211"/>
    </row>
    <row r="93" s="55" customFormat="1" ht="119.1" customHeight="1" spans="1:17">
      <c r="A93" s="84">
        <v>74</v>
      </c>
      <c r="B93" s="94" t="s">
        <v>524</v>
      </c>
      <c r="C93" s="90" t="s">
        <v>163</v>
      </c>
      <c r="D93" s="90" t="s">
        <v>133</v>
      </c>
      <c r="E93" s="91" t="s">
        <v>525</v>
      </c>
      <c r="F93" s="95">
        <v>85000</v>
      </c>
      <c r="G93" s="95">
        <v>30000</v>
      </c>
      <c r="H93" s="90" t="s">
        <v>329</v>
      </c>
      <c r="I93" s="94" t="s">
        <v>526</v>
      </c>
      <c r="J93" s="90" t="s">
        <v>527</v>
      </c>
      <c r="K93" s="90" t="s">
        <v>528</v>
      </c>
      <c r="L93" s="124" t="s">
        <v>204</v>
      </c>
      <c r="M93" s="124" t="s">
        <v>170</v>
      </c>
      <c r="N93" s="87"/>
      <c r="O93" s="211"/>
      <c r="P93" s="212"/>
      <c r="Q93" s="211"/>
    </row>
    <row r="94" s="55" customFormat="1" ht="141.95" customHeight="1" spans="1:17">
      <c r="A94" s="84">
        <v>75</v>
      </c>
      <c r="B94" s="94" t="s">
        <v>529</v>
      </c>
      <c r="C94" s="90" t="s">
        <v>199</v>
      </c>
      <c r="D94" s="90" t="s">
        <v>113</v>
      </c>
      <c r="E94" s="94" t="s">
        <v>530</v>
      </c>
      <c r="F94" s="90">
        <v>10000</v>
      </c>
      <c r="G94" s="90">
        <v>5000</v>
      </c>
      <c r="H94" s="90" t="s">
        <v>329</v>
      </c>
      <c r="I94" s="94" t="s">
        <v>531</v>
      </c>
      <c r="J94" s="90" t="s">
        <v>532</v>
      </c>
      <c r="K94" s="90" t="s">
        <v>533</v>
      </c>
      <c r="L94" s="124" t="s">
        <v>204</v>
      </c>
      <c r="M94" s="124" t="s">
        <v>170</v>
      </c>
      <c r="N94" s="87"/>
      <c r="O94" s="211"/>
      <c r="P94" s="212"/>
      <c r="Q94" s="211"/>
    </row>
    <row r="95" s="55" customFormat="1" ht="69" customHeight="1" spans="1:17">
      <c r="A95" s="84">
        <v>76</v>
      </c>
      <c r="B95" s="94" t="s">
        <v>534</v>
      </c>
      <c r="C95" s="90" t="s">
        <v>199</v>
      </c>
      <c r="D95" s="90" t="s">
        <v>113</v>
      </c>
      <c r="E95" s="94" t="s">
        <v>535</v>
      </c>
      <c r="F95" s="95">
        <v>19820</v>
      </c>
      <c r="G95" s="95">
        <v>5500</v>
      </c>
      <c r="H95" s="90" t="s">
        <v>329</v>
      </c>
      <c r="I95" s="94" t="s">
        <v>536</v>
      </c>
      <c r="J95" s="90" t="s">
        <v>537</v>
      </c>
      <c r="K95" s="48" t="s">
        <v>538</v>
      </c>
      <c r="L95" s="124" t="s">
        <v>204</v>
      </c>
      <c r="M95" s="124" t="s">
        <v>170</v>
      </c>
      <c r="N95" s="87"/>
      <c r="O95" s="211"/>
      <c r="P95" s="212"/>
      <c r="Q95" s="211"/>
    </row>
    <row r="96" s="52" customFormat="1" ht="140.1" customHeight="1" spans="1:14">
      <c r="A96" s="84">
        <v>77</v>
      </c>
      <c r="B96" s="94" t="s">
        <v>539</v>
      </c>
      <c r="C96" s="90" t="s">
        <v>199</v>
      </c>
      <c r="D96" s="90" t="s">
        <v>133</v>
      </c>
      <c r="E96" s="91" t="s">
        <v>540</v>
      </c>
      <c r="F96" s="95">
        <v>25000</v>
      </c>
      <c r="G96" s="95">
        <v>10000</v>
      </c>
      <c r="H96" s="90" t="s">
        <v>329</v>
      </c>
      <c r="I96" s="94" t="s">
        <v>541</v>
      </c>
      <c r="J96" s="90" t="s">
        <v>542</v>
      </c>
      <c r="K96" s="90" t="s">
        <v>543</v>
      </c>
      <c r="L96" s="124" t="s">
        <v>204</v>
      </c>
      <c r="M96" s="124" t="s">
        <v>170</v>
      </c>
      <c r="N96" s="87"/>
    </row>
    <row r="97" s="52" customFormat="1" ht="87.95" customHeight="1" spans="1:14">
      <c r="A97" s="84">
        <v>78</v>
      </c>
      <c r="B97" s="227" t="s">
        <v>544</v>
      </c>
      <c r="C97" s="139" t="s">
        <v>112</v>
      </c>
      <c r="D97" s="139">
        <v>2021</v>
      </c>
      <c r="E97" s="151" t="s">
        <v>545</v>
      </c>
      <c r="F97" s="141">
        <v>15000</v>
      </c>
      <c r="G97" s="141">
        <v>15000</v>
      </c>
      <c r="H97" s="48" t="s">
        <v>329</v>
      </c>
      <c r="I97" s="151" t="s">
        <v>234</v>
      </c>
      <c r="J97" s="141" t="s">
        <v>546</v>
      </c>
      <c r="K97" s="141" t="s">
        <v>547</v>
      </c>
      <c r="L97" s="37" t="s">
        <v>119</v>
      </c>
      <c r="M97" s="126" t="s">
        <v>120</v>
      </c>
      <c r="N97" s="90"/>
    </row>
    <row r="98" s="52" customFormat="1" ht="90" customHeight="1" spans="1:14">
      <c r="A98" s="84">
        <v>79</v>
      </c>
      <c r="B98" s="227" t="s">
        <v>548</v>
      </c>
      <c r="C98" s="135" t="s">
        <v>139</v>
      </c>
      <c r="D98" s="135">
        <v>2021</v>
      </c>
      <c r="E98" s="227" t="s">
        <v>549</v>
      </c>
      <c r="F98" s="135">
        <v>45000</v>
      </c>
      <c r="G98" s="135">
        <v>45000</v>
      </c>
      <c r="H98" s="90" t="s">
        <v>329</v>
      </c>
      <c r="I98" s="227" t="s">
        <v>207</v>
      </c>
      <c r="J98" s="90" t="s">
        <v>550</v>
      </c>
      <c r="K98" s="90" t="s">
        <v>551</v>
      </c>
      <c r="L98" s="90" t="s">
        <v>145</v>
      </c>
      <c r="M98" s="126" t="s">
        <v>120</v>
      </c>
      <c r="N98" s="90"/>
    </row>
    <row r="99" s="52" customFormat="1" ht="98.1" customHeight="1" spans="1:14">
      <c r="A99" s="84">
        <v>80</v>
      </c>
      <c r="B99" s="91" t="s">
        <v>552</v>
      </c>
      <c r="C99" s="95" t="s">
        <v>155</v>
      </c>
      <c r="D99" s="219" t="s">
        <v>133</v>
      </c>
      <c r="E99" s="94" t="s">
        <v>553</v>
      </c>
      <c r="F99" s="219">
        <v>60000</v>
      </c>
      <c r="G99" s="219">
        <v>30000</v>
      </c>
      <c r="H99" s="90" t="s">
        <v>329</v>
      </c>
      <c r="I99" s="228" t="s">
        <v>554</v>
      </c>
      <c r="J99" s="90" t="s">
        <v>555</v>
      </c>
      <c r="K99" s="90" t="s">
        <v>556</v>
      </c>
      <c r="L99" s="90" t="s">
        <v>160</v>
      </c>
      <c r="M99" s="48" t="s">
        <v>153</v>
      </c>
      <c r="N99" s="90"/>
    </row>
    <row r="100" s="52" customFormat="1" ht="119.1" customHeight="1" spans="1:14">
      <c r="A100" s="84">
        <v>81</v>
      </c>
      <c r="B100" s="91" t="s">
        <v>557</v>
      </c>
      <c r="C100" s="95" t="s">
        <v>155</v>
      </c>
      <c r="D100" s="107" t="s">
        <v>245</v>
      </c>
      <c r="E100" s="94" t="s">
        <v>558</v>
      </c>
      <c r="F100" s="107">
        <v>160000</v>
      </c>
      <c r="G100" s="107">
        <v>50000</v>
      </c>
      <c r="H100" s="90" t="s">
        <v>329</v>
      </c>
      <c r="I100" s="106" t="s">
        <v>559</v>
      </c>
      <c r="J100" s="90" t="s">
        <v>560</v>
      </c>
      <c r="K100" s="90" t="s">
        <v>561</v>
      </c>
      <c r="L100" s="90" t="s">
        <v>160</v>
      </c>
      <c r="M100" s="48" t="s">
        <v>153</v>
      </c>
      <c r="N100" s="90"/>
    </row>
    <row r="101" s="52" customFormat="1" ht="114.95" customHeight="1" spans="1:14">
      <c r="A101" s="84">
        <v>82</v>
      </c>
      <c r="B101" s="91" t="s">
        <v>562</v>
      </c>
      <c r="C101" s="156" t="s">
        <v>147</v>
      </c>
      <c r="D101" s="157" t="s">
        <v>133</v>
      </c>
      <c r="E101" s="157" t="s">
        <v>563</v>
      </c>
      <c r="F101" s="157">
        <v>120000</v>
      </c>
      <c r="G101" s="156">
        <v>30000</v>
      </c>
      <c r="H101" s="48" t="s">
        <v>329</v>
      </c>
      <c r="I101" s="157" t="s">
        <v>564</v>
      </c>
      <c r="J101" s="156" t="s">
        <v>565</v>
      </c>
      <c r="K101" s="157" t="s">
        <v>566</v>
      </c>
      <c r="L101" s="108" t="s">
        <v>152</v>
      </c>
      <c r="M101" s="108" t="s">
        <v>153</v>
      </c>
      <c r="N101" s="90" t="s">
        <v>309</v>
      </c>
    </row>
    <row r="102" s="52" customFormat="1" ht="165" customHeight="1" spans="1:14">
      <c r="A102" s="84">
        <v>83</v>
      </c>
      <c r="B102" s="91" t="s">
        <v>567</v>
      </c>
      <c r="C102" s="90" t="s">
        <v>322</v>
      </c>
      <c r="D102" s="90">
        <v>2021</v>
      </c>
      <c r="E102" s="91" t="s">
        <v>568</v>
      </c>
      <c r="F102" s="90">
        <v>25000</v>
      </c>
      <c r="G102" s="90">
        <v>25000</v>
      </c>
      <c r="H102" s="90" t="s">
        <v>329</v>
      </c>
      <c r="I102" s="91" t="s">
        <v>207</v>
      </c>
      <c r="J102" s="90" t="s">
        <v>569</v>
      </c>
      <c r="K102" s="90" t="s">
        <v>570</v>
      </c>
      <c r="L102" s="90" t="s">
        <v>320</v>
      </c>
      <c r="M102" s="90" t="s">
        <v>326</v>
      </c>
      <c r="N102" s="90"/>
    </row>
    <row r="103" s="52" customFormat="1" ht="90.95" customHeight="1" spans="1:14">
      <c r="A103" s="84">
        <v>84</v>
      </c>
      <c r="B103" s="91" t="s">
        <v>571</v>
      </c>
      <c r="C103" s="90" t="s">
        <v>322</v>
      </c>
      <c r="D103" s="90">
        <v>2021</v>
      </c>
      <c r="E103" s="91" t="s">
        <v>572</v>
      </c>
      <c r="F103" s="90">
        <v>33000</v>
      </c>
      <c r="G103" s="90">
        <v>33000</v>
      </c>
      <c r="H103" s="90" t="s">
        <v>329</v>
      </c>
      <c r="I103" s="91" t="s">
        <v>207</v>
      </c>
      <c r="J103" s="90" t="s">
        <v>573</v>
      </c>
      <c r="K103" s="90" t="s">
        <v>574</v>
      </c>
      <c r="L103" s="90" t="s">
        <v>320</v>
      </c>
      <c r="M103" s="90" t="s">
        <v>326</v>
      </c>
      <c r="N103" s="90"/>
    </row>
    <row r="104" s="52" customFormat="1" ht="96" customHeight="1" spans="1:14">
      <c r="A104" s="84">
        <v>85</v>
      </c>
      <c r="B104" s="91" t="s">
        <v>575</v>
      </c>
      <c r="C104" s="90" t="s">
        <v>322</v>
      </c>
      <c r="D104" s="90">
        <v>2021</v>
      </c>
      <c r="E104" s="91" t="s">
        <v>576</v>
      </c>
      <c r="F104" s="90">
        <v>18000</v>
      </c>
      <c r="G104" s="90">
        <v>18000</v>
      </c>
      <c r="H104" s="90" t="s">
        <v>329</v>
      </c>
      <c r="I104" s="91" t="s">
        <v>207</v>
      </c>
      <c r="J104" s="90" t="s">
        <v>577</v>
      </c>
      <c r="K104" s="90" t="s">
        <v>578</v>
      </c>
      <c r="L104" s="90" t="s">
        <v>320</v>
      </c>
      <c r="M104" s="90" t="s">
        <v>326</v>
      </c>
      <c r="N104" s="90"/>
    </row>
    <row r="105" s="52" customFormat="1" ht="90" customHeight="1" spans="1:14">
      <c r="A105" s="84">
        <v>86</v>
      </c>
      <c r="B105" s="91" t="s">
        <v>579</v>
      </c>
      <c r="C105" s="90" t="s">
        <v>322</v>
      </c>
      <c r="D105" s="90">
        <v>2021</v>
      </c>
      <c r="E105" s="91" t="s">
        <v>580</v>
      </c>
      <c r="F105" s="90">
        <v>20000</v>
      </c>
      <c r="G105" s="90">
        <v>20000</v>
      </c>
      <c r="H105" s="90" t="s">
        <v>329</v>
      </c>
      <c r="I105" s="91" t="s">
        <v>207</v>
      </c>
      <c r="J105" s="90" t="s">
        <v>581</v>
      </c>
      <c r="K105" s="48" t="s">
        <v>582</v>
      </c>
      <c r="L105" s="90" t="s">
        <v>320</v>
      </c>
      <c r="M105" s="90" t="s">
        <v>326</v>
      </c>
      <c r="N105" s="90"/>
    </row>
    <row r="106" s="52" customFormat="1" ht="111.95" customHeight="1" spans="1:14">
      <c r="A106" s="84">
        <v>87</v>
      </c>
      <c r="B106" s="34" t="s">
        <v>583</v>
      </c>
      <c r="C106" s="37" t="s">
        <v>232</v>
      </c>
      <c r="D106" s="35" t="s">
        <v>113</v>
      </c>
      <c r="E106" s="34" t="s">
        <v>584</v>
      </c>
      <c r="F106" s="35">
        <v>43000</v>
      </c>
      <c r="G106" s="35">
        <v>35000</v>
      </c>
      <c r="H106" s="90" t="s">
        <v>329</v>
      </c>
      <c r="I106" s="34" t="s">
        <v>585</v>
      </c>
      <c r="J106" s="31" t="s">
        <v>586</v>
      </c>
      <c r="K106" s="31" t="s">
        <v>587</v>
      </c>
      <c r="L106" s="37" t="s">
        <v>588</v>
      </c>
      <c r="M106" s="31" t="s">
        <v>238</v>
      </c>
      <c r="N106" s="48" t="s">
        <v>348</v>
      </c>
    </row>
    <row r="107" s="52" customFormat="1" ht="162.95" customHeight="1" spans="1:14">
      <c r="A107" s="84">
        <v>88</v>
      </c>
      <c r="B107" s="34" t="s">
        <v>589</v>
      </c>
      <c r="C107" s="37" t="s">
        <v>232</v>
      </c>
      <c r="D107" s="35" t="s">
        <v>113</v>
      </c>
      <c r="E107" s="34" t="s">
        <v>590</v>
      </c>
      <c r="F107" s="35">
        <v>15000</v>
      </c>
      <c r="G107" s="35">
        <v>9000</v>
      </c>
      <c r="H107" s="48" t="s">
        <v>329</v>
      </c>
      <c r="I107" s="34" t="s">
        <v>591</v>
      </c>
      <c r="J107" s="37" t="s">
        <v>592</v>
      </c>
      <c r="K107" s="37" t="s">
        <v>593</v>
      </c>
      <c r="L107" s="37" t="s">
        <v>237</v>
      </c>
      <c r="M107" s="37" t="s">
        <v>238</v>
      </c>
      <c r="N107" s="90"/>
    </row>
    <row r="108" s="55" customFormat="1" ht="36.95" customHeight="1" spans="1:17">
      <c r="A108" s="81" t="s">
        <v>594</v>
      </c>
      <c r="B108" s="121"/>
      <c r="C108" s="83"/>
      <c r="D108" s="87"/>
      <c r="E108" s="121"/>
      <c r="F108" s="83">
        <f>SUM(F109:F124)</f>
        <v>410250</v>
      </c>
      <c r="G108" s="83">
        <f>SUM(G109:G124)</f>
        <v>245050</v>
      </c>
      <c r="H108" s="90"/>
      <c r="I108" s="82"/>
      <c r="J108" s="83"/>
      <c r="K108" s="83"/>
      <c r="L108" s="83"/>
      <c r="M108" s="83"/>
      <c r="N108" s="87"/>
      <c r="O108" s="211"/>
      <c r="P108" s="212"/>
      <c r="Q108" s="211"/>
    </row>
    <row r="109" s="55" customFormat="1" ht="110.1" customHeight="1" spans="1:17">
      <c r="A109" s="84">
        <v>89</v>
      </c>
      <c r="B109" s="93" t="s">
        <v>595</v>
      </c>
      <c r="C109" s="90" t="s">
        <v>199</v>
      </c>
      <c r="D109" s="90" t="s">
        <v>133</v>
      </c>
      <c r="E109" s="91" t="s">
        <v>596</v>
      </c>
      <c r="F109" s="90">
        <v>110000</v>
      </c>
      <c r="G109" s="90">
        <v>40000</v>
      </c>
      <c r="H109" s="90" t="s">
        <v>270</v>
      </c>
      <c r="I109" s="91" t="s">
        <v>597</v>
      </c>
      <c r="J109" s="90" t="s">
        <v>368</v>
      </c>
      <c r="K109" s="90" t="s">
        <v>369</v>
      </c>
      <c r="L109" s="124" t="s">
        <v>204</v>
      </c>
      <c r="M109" s="124" t="s">
        <v>170</v>
      </c>
      <c r="N109" s="87" t="s">
        <v>598</v>
      </c>
      <c r="O109" s="211"/>
      <c r="P109" s="212"/>
      <c r="Q109" s="211"/>
    </row>
    <row r="110" s="55" customFormat="1" ht="75.95" customHeight="1" spans="1:17">
      <c r="A110" s="84">
        <v>90</v>
      </c>
      <c r="B110" s="91" t="s">
        <v>599</v>
      </c>
      <c r="C110" s="90" t="s">
        <v>199</v>
      </c>
      <c r="D110" s="90" t="s">
        <v>133</v>
      </c>
      <c r="E110" s="91" t="s">
        <v>600</v>
      </c>
      <c r="F110" s="90">
        <v>50000</v>
      </c>
      <c r="G110" s="90">
        <v>20000</v>
      </c>
      <c r="H110" s="90" t="s">
        <v>247</v>
      </c>
      <c r="I110" s="91" t="s">
        <v>601</v>
      </c>
      <c r="J110" s="90" t="s">
        <v>602</v>
      </c>
      <c r="K110" s="90" t="s">
        <v>603</v>
      </c>
      <c r="L110" s="124" t="s">
        <v>204</v>
      </c>
      <c r="M110" s="124" t="s">
        <v>170</v>
      </c>
      <c r="N110" s="90" t="s">
        <v>121</v>
      </c>
      <c r="O110" s="211"/>
      <c r="P110" s="212"/>
      <c r="Q110" s="211"/>
    </row>
    <row r="111" s="55" customFormat="1" ht="129" customHeight="1" spans="1:17">
      <c r="A111" s="84">
        <v>91</v>
      </c>
      <c r="B111" s="133" t="s">
        <v>604</v>
      </c>
      <c r="C111" s="31" t="s">
        <v>181</v>
      </c>
      <c r="D111" s="31" t="s">
        <v>113</v>
      </c>
      <c r="E111" s="34" t="s">
        <v>605</v>
      </c>
      <c r="F111" s="37">
        <v>75250</v>
      </c>
      <c r="G111" s="37">
        <v>46050</v>
      </c>
      <c r="H111" s="48" t="s">
        <v>329</v>
      </c>
      <c r="I111" s="34" t="s">
        <v>606</v>
      </c>
      <c r="J111" s="37" t="s">
        <v>607</v>
      </c>
      <c r="K111" s="37" t="s">
        <v>608</v>
      </c>
      <c r="L111" s="37" t="s">
        <v>186</v>
      </c>
      <c r="M111" s="35" t="s">
        <v>187</v>
      </c>
      <c r="N111" s="87"/>
      <c r="O111" s="211"/>
      <c r="P111" s="212"/>
      <c r="Q111" s="211"/>
    </row>
    <row r="112" s="53" customFormat="1" ht="111" customHeight="1" spans="1:17">
      <c r="A112" s="84">
        <v>92</v>
      </c>
      <c r="B112" s="91" t="s">
        <v>609</v>
      </c>
      <c r="C112" s="102" t="s">
        <v>139</v>
      </c>
      <c r="D112" s="90">
        <v>2021</v>
      </c>
      <c r="E112" s="91" t="s">
        <v>610</v>
      </c>
      <c r="F112" s="90">
        <v>5000</v>
      </c>
      <c r="G112" s="90">
        <v>5000</v>
      </c>
      <c r="H112" s="90" t="s">
        <v>329</v>
      </c>
      <c r="I112" s="94" t="s">
        <v>207</v>
      </c>
      <c r="J112" s="90" t="s">
        <v>611</v>
      </c>
      <c r="K112" s="84" t="s">
        <v>612</v>
      </c>
      <c r="L112" s="90" t="s">
        <v>145</v>
      </c>
      <c r="M112" s="126" t="s">
        <v>120</v>
      </c>
      <c r="N112" s="90"/>
      <c r="O112" s="52"/>
      <c r="P112" s="52"/>
      <c r="Q112" s="52"/>
    </row>
    <row r="113" s="53" customFormat="1" ht="96.95" customHeight="1" spans="1:17">
      <c r="A113" s="84">
        <v>93</v>
      </c>
      <c r="B113" s="91" t="s">
        <v>613</v>
      </c>
      <c r="C113" s="102" t="s">
        <v>139</v>
      </c>
      <c r="D113" s="90" t="s">
        <v>113</v>
      </c>
      <c r="E113" s="91" t="s">
        <v>614</v>
      </c>
      <c r="F113" s="90">
        <v>25000</v>
      </c>
      <c r="G113" s="90">
        <v>21000</v>
      </c>
      <c r="H113" s="90" t="s">
        <v>329</v>
      </c>
      <c r="I113" s="94" t="s">
        <v>615</v>
      </c>
      <c r="J113" s="90" t="s">
        <v>616</v>
      </c>
      <c r="K113" s="84" t="s">
        <v>617</v>
      </c>
      <c r="L113" s="90" t="s">
        <v>145</v>
      </c>
      <c r="M113" s="126" t="s">
        <v>120</v>
      </c>
      <c r="N113" s="90"/>
      <c r="O113" s="52"/>
      <c r="P113" s="52"/>
      <c r="Q113" s="52"/>
    </row>
    <row r="114" s="53" customFormat="1" ht="126" customHeight="1" spans="1:17">
      <c r="A114" s="84">
        <v>94</v>
      </c>
      <c r="B114" s="91" t="s">
        <v>618</v>
      </c>
      <c r="C114" s="102" t="s">
        <v>139</v>
      </c>
      <c r="D114" s="90" t="s">
        <v>113</v>
      </c>
      <c r="E114" s="91" t="s">
        <v>619</v>
      </c>
      <c r="F114" s="84">
        <v>20000</v>
      </c>
      <c r="G114" s="84">
        <v>15000</v>
      </c>
      <c r="H114" s="90" t="s">
        <v>329</v>
      </c>
      <c r="I114" s="91" t="s">
        <v>620</v>
      </c>
      <c r="J114" s="90" t="s">
        <v>621</v>
      </c>
      <c r="K114" s="48" t="s">
        <v>622</v>
      </c>
      <c r="L114" s="48" t="s">
        <v>145</v>
      </c>
      <c r="M114" s="126" t="s">
        <v>120</v>
      </c>
      <c r="N114" s="90"/>
      <c r="O114" s="52"/>
      <c r="P114" s="52"/>
      <c r="Q114" s="52"/>
    </row>
    <row r="115" s="53" customFormat="1" ht="140.1" customHeight="1" spans="1:17">
      <c r="A115" s="84">
        <v>95</v>
      </c>
      <c r="B115" s="198" t="s">
        <v>623</v>
      </c>
      <c r="C115" s="179" t="s">
        <v>112</v>
      </c>
      <c r="D115" s="199" t="s">
        <v>113</v>
      </c>
      <c r="E115" s="200" t="s">
        <v>624</v>
      </c>
      <c r="F115" s="199">
        <v>15000</v>
      </c>
      <c r="G115" s="199">
        <v>12000</v>
      </c>
      <c r="H115" s="48" t="s">
        <v>329</v>
      </c>
      <c r="I115" s="200" t="s">
        <v>625</v>
      </c>
      <c r="J115" s="203" t="s">
        <v>626</v>
      </c>
      <c r="K115" s="199" t="s">
        <v>627</v>
      </c>
      <c r="L115" s="37" t="s">
        <v>119</v>
      </c>
      <c r="M115" s="126" t="s">
        <v>120</v>
      </c>
      <c r="N115" s="90"/>
      <c r="O115" s="52"/>
      <c r="P115" s="52"/>
      <c r="Q115" s="52"/>
    </row>
    <row r="116" s="53" customFormat="1" ht="102" customHeight="1" spans="1:17">
      <c r="A116" s="84">
        <v>96</v>
      </c>
      <c r="B116" s="91" t="s">
        <v>628</v>
      </c>
      <c r="C116" s="179" t="s">
        <v>112</v>
      </c>
      <c r="D116" s="139" t="s">
        <v>113</v>
      </c>
      <c r="E116" s="138" t="s">
        <v>629</v>
      </c>
      <c r="F116" s="139">
        <v>8000</v>
      </c>
      <c r="G116" s="139">
        <v>5000</v>
      </c>
      <c r="H116" s="48" t="s">
        <v>329</v>
      </c>
      <c r="I116" s="191" t="s">
        <v>630</v>
      </c>
      <c r="J116" s="139" t="s">
        <v>631</v>
      </c>
      <c r="K116" s="139" t="s">
        <v>632</v>
      </c>
      <c r="L116" s="37" t="s">
        <v>119</v>
      </c>
      <c r="M116" s="126" t="s">
        <v>120</v>
      </c>
      <c r="N116" s="90"/>
      <c r="O116" s="52"/>
      <c r="P116" s="52"/>
      <c r="Q116" s="52"/>
    </row>
    <row r="117" s="53" customFormat="1" ht="81" customHeight="1" spans="1:17">
      <c r="A117" s="84">
        <v>97</v>
      </c>
      <c r="B117" s="91" t="s">
        <v>633</v>
      </c>
      <c r="C117" s="95" t="s">
        <v>155</v>
      </c>
      <c r="D117" s="107">
        <v>2021</v>
      </c>
      <c r="E117" s="94" t="s">
        <v>634</v>
      </c>
      <c r="F117" s="107">
        <v>12000</v>
      </c>
      <c r="G117" s="107">
        <v>12000</v>
      </c>
      <c r="H117" s="90" t="s">
        <v>329</v>
      </c>
      <c r="I117" s="106" t="s">
        <v>207</v>
      </c>
      <c r="J117" s="90" t="s">
        <v>635</v>
      </c>
      <c r="K117" s="48" t="s">
        <v>636</v>
      </c>
      <c r="L117" s="90" t="s">
        <v>160</v>
      </c>
      <c r="M117" s="48" t="s">
        <v>153</v>
      </c>
      <c r="N117" s="90"/>
      <c r="O117" s="52"/>
      <c r="P117" s="52"/>
      <c r="Q117" s="52"/>
    </row>
    <row r="118" s="53" customFormat="1" ht="81" customHeight="1" spans="1:17">
      <c r="A118" s="84">
        <v>98</v>
      </c>
      <c r="B118" s="34" t="s">
        <v>637</v>
      </c>
      <c r="C118" s="37" t="s">
        <v>232</v>
      </c>
      <c r="D118" s="109" t="s">
        <v>113</v>
      </c>
      <c r="E118" s="34" t="s">
        <v>638</v>
      </c>
      <c r="F118" s="109">
        <v>12000</v>
      </c>
      <c r="G118" s="109">
        <v>8000</v>
      </c>
      <c r="H118" s="90" t="s">
        <v>329</v>
      </c>
      <c r="I118" s="34" t="s">
        <v>639</v>
      </c>
      <c r="J118" s="37" t="s">
        <v>640</v>
      </c>
      <c r="K118" s="37" t="s">
        <v>641</v>
      </c>
      <c r="L118" s="37" t="s">
        <v>237</v>
      </c>
      <c r="M118" s="37" t="s">
        <v>238</v>
      </c>
      <c r="N118" s="90"/>
      <c r="O118" s="52"/>
      <c r="P118" s="52"/>
      <c r="Q118" s="52"/>
    </row>
    <row r="119" s="53" customFormat="1" ht="200.1" customHeight="1" spans="1:17">
      <c r="A119" s="84">
        <v>99</v>
      </c>
      <c r="B119" s="93" t="s">
        <v>642</v>
      </c>
      <c r="C119" s="37" t="s">
        <v>232</v>
      </c>
      <c r="D119" s="109" t="s">
        <v>113</v>
      </c>
      <c r="E119" s="34" t="s">
        <v>643</v>
      </c>
      <c r="F119" s="37">
        <v>40000</v>
      </c>
      <c r="G119" s="109">
        <v>30000</v>
      </c>
      <c r="H119" s="48" t="s">
        <v>329</v>
      </c>
      <c r="I119" s="34" t="s">
        <v>644</v>
      </c>
      <c r="J119" s="37" t="s">
        <v>645</v>
      </c>
      <c r="K119" s="37" t="s">
        <v>646</v>
      </c>
      <c r="L119" s="37" t="s">
        <v>237</v>
      </c>
      <c r="M119" s="37" t="s">
        <v>238</v>
      </c>
      <c r="N119" s="90" t="s">
        <v>121</v>
      </c>
      <c r="O119" s="52"/>
      <c r="P119" s="52"/>
      <c r="Q119" s="52"/>
    </row>
    <row r="120" s="57" customFormat="1" ht="92.1" customHeight="1" spans="1:17">
      <c r="A120" s="84">
        <v>100</v>
      </c>
      <c r="B120" s="91" t="s">
        <v>647</v>
      </c>
      <c r="C120" s="37" t="s">
        <v>232</v>
      </c>
      <c r="D120" s="109">
        <v>2021</v>
      </c>
      <c r="E120" s="34" t="s">
        <v>648</v>
      </c>
      <c r="F120" s="109">
        <v>11000</v>
      </c>
      <c r="G120" s="109">
        <v>11000</v>
      </c>
      <c r="H120" s="48" t="s">
        <v>329</v>
      </c>
      <c r="I120" s="34" t="s">
        <v>234</v>
      </c>
      <c r="J120" s="37" t="s">
        <v>649</v>
      </c>
      <c r="K120" s="37" t="s">
        <v>650</v>
      </c>
      <c r="L120" s="37" t="s">
        <v>237</v>
      </c>
      <c r="M120" s="37" t="s">
        <v>238</v>
      </c>
      <c r="N120" s="90"/>
      <c r="O120" s="51"/>
      <c r="P120" s="51"/>
      <c r="Q120" s="51"/>
    </row>
    <row r="121" s="57" customFormat="1" ht="120.95" customHeight="1" spans="1:17">
      <c r="A121" s="84">
        <v>101</v>
      </c>
      <c r="B121" s="91" t="s">
        <v>651</v>
      </c>
      <c r="C121" s="37" t="s">
        <v>232</v>
      </c>
      <c r="D121" s="109" t="s">
        <v>113</v>
      </c>
      <c r="E121" s="34" t="s">
        <v>652</v>
      </c>
      <c r="F121" s="37">
        <v>10000</v>
      </c>
      <c r="G121" s="109">
        <v>7000</v>
      </c>
      <c r="H121" s="48" t="s">
        <v>329</v>
      </c>
      <c r="I121" s="34" t="s">
        <v>653</v>
      </c>
      <c r="J121" s="37" t="s">
        <v>645</v>
      </c>
      <c r="K121" s="37" t="s">
        <v>646</v>
      </c>
      <c r="L121" s="37" t="s">
        <v>237</v>
      </c>
      <c r="M121" s="37" t="s">
        <v>238</v>
      </c>
      <c r="N121" s="90"/>
      <c r="O121" s="51"/>
      <c r="P121" s="51"/>
      <c r="Q121" s="51"/>
    </row>
    <row r="122" s="57" customFormat="1" ht="90" customHeight="1" spans="1:17">
      <c r="A122" s="84">
        <v>102</v>
      </c>
      <c r="B122" s="91" t="s">
        <v>654</v>
      </c>
      <c r="C122" s="90" t="s">
        <v>189</v>
      </c>
      <c r="D122" s="90" t="s">
        <v>113</v>
      </c>
      <c r="E122" s="91" t="s">
        <v>655</v>
      </c>
      <c r="F122" s="90">
        <v>6000</v>
      </c>
      <c r="G122" s="90">
        <v>4000</v>
      </c>
      <c r="H122" s="90" t="s">
        <v>329</v>
      </c>
      <c r="I122" s="91" t="s">
        <v>656</v>
      </c>
      <c r="J122" s="90" t="s">
        <v>657</v>
      </c>
      <c r="K122" s="90" t="s">
        <v>658</v>
      </c>
      <c r="L122" s="90" t="s">
        <v>195</v>
      </c>
      <c r="M122" s="90" t="s">
        <v>196</v>
      </c>
      <c r="N122" s="90"/>
      <c r="O122" s="51"/>
      <c r="P122" s="51"/>
      <c r="Q122" s="51"/>
    </row>
    <row r="123" s="57" customFormat="1" ht="90" customHeight="1" spans="1:17">
      <c r="A123" s="84">
        <v>103</v>
      </c>
      <c r="B123" s="93" t="s">
        <v>659</v>
      </c>
      <c r="C123" s="90" t="s">
        <v>189</v>
      </c>
      <c r="D123" s="90">
        <v>2021</v>
      </c>
      <c r="E123" s="91" t="s">
        <v>660</v>
      </c>
      <c r="F123" s="90">
        <v>6000</v>
      </c>
      <c r="G123" s="90">
        <v>6000</v>
      </c>
      <c r="H123" s="90" t="s">
        <v>329</v>
      </c>
      <c r="I123" s="91" t="s">
        <v>207</v>
      </c>
      <c r="J123" s="90" t="s">
        <v>661</v>
      </c>
      <c r="K123" s="90" t="s">
        <v>662</v>
      </c>
      <c r="L123" s="90" t="s">
        <v>195</v>
      </c>
      <c r="M123" s="90" t="s">
        <v>196</v>
      </c>
      <c r="N123" s="90" t="s">
        <v>121</v>
      </c>
      <c r="O123" s="51"/>
      <c r="P123" s="51"/>
      <c r="Q123" s="51"/>
    </row>
    <row r="124" s="57" customFormat="1" ht="90" customHeight="1" spans="1:17">
      <c r="A124" s="84">
        <v>104</v>
      </c>
      <c r="B124" s="91" t="s">
        <v>663</v>
      </c>
      <c r="C124" s="90" t="s">
        <v>189</v>
      </c>
      <c r="D124" s="90" t="s">
        <v>113</v>
      </c>
      <c r="E124" s="91" t="s">
        <v>664</v>
      </c>
      <c r="F124" s="90">
        <v>5000</v>
      </c>
      <c r="G124" s="90">
        <v>3000</v>
      </c>
      <c r="H124" s="90" t="s">
        <v>329</v>
      </c>
      <c r="I124" s="91" t="s">
        <v>656</v>
      </c>
      <c r="J124" s="90" t="s">
        <v>665</v>
      </c>
      <c r="K124" s="90" t="s">
        <v>666</v>
      </c>
      <c r="L124" s="90" t="s">
        <v>195</v>
      </c>
      <c r="M124" s="90" t="s">
        <v>196</v>
      </c>
      <c r="N124" s="90"/>
      <c r="O124" s="51"/>
      <c r="P124" s="51"/>
      <c r="Q124" s="51"/>
    </row>
    <row r="125" s="55" customFormat="1" ht="36.95" customHeight="1" spans="1:17">
      <c r="A125" s="81" t="s">
        <v>667</v>
      </c>
      <c r="B125" s="121"/>
      <c r="C125" s="83"/>
      <c r="D125" s="87"/>
      <c r="E125" s="121"/>
      <c r="F125" s="83">
        <f>SUM(F126:F140)</f>
        <v>1283400</v>
      </c>
      <c r="G125" s="83">
        <f>SUM(G126:G140)</f>
        <v>528000</v>
      </c>
      <c r="H125" s="90"/>
      <c r="I125" s="82"/>
      <c r="J125" s="83"/>
      <c r="K125" s="83"/>
      <c r="L125" s="83"/>
      <c r="M125" s="83"/>
      <c r="N125" s="87"/>
      <c r="O125" s="211"/>
      <c r="P125" s="212"/>
      <c r="Q125" s="211"/>
    </row>
    <row r="126" s="55" customFormat="1" ht="102.95" customHeight="1" spans="1:17">
      <c r="A126" s="84">
        <v>105</v>
      </c>
      <c r="B126" s="91" t="s">
        <v>668</v>
      </c>
      <c r="C126" s="90" t="s">
        <v>199</v>
      </c>
      <c r="D126" s="90" t="s">
        <v>133</v>
      </c>
      <c r="E126" s="91" t="s">
        <v>669</v>
      </c>
      <c r="F126" s="90">
        <v>50000</v>
      </c>
      <c r="G126" s="90">
        <v>20000</v>
      </c>
      <c r="H126" s="90" t="s">
        <v>329</v>
      </c>
      <c r="I126" s="91" t="s">
        <v>670</v>
      </c>
      <c r="J126" s="90" t="s">
        <v>671</v>
      </c>
      <c r="K126" s="48" t="s">
        <v>672</v>
      </c>
      <c r="L126" s="124" t="s">
        <v>204</v>
      </c>
      <c r="M126" s="124" t="s">
        <v>170</v>
      </c>
      <c r="N126" s="90" t="s">
        <v>309</v>
      </c>
      <c r="O126" s="211"/>
      <c r="P126" s="212"/>
      <c r="Q126" s="211"/>
    </row>
    <row r="127" s="55" customFormat="1" ht="149.1" customHeight="1" spans="1:17">
      <c r="A127" s="84">
        <v>106</v>
      </c>
      <c r="B127" s="91" t="s">
        <v>673</v>
      </c>
      <c r="C127" s="90" t="s">
        <v>199</v>
      </c>
      <c r="D127" s="90" t="s">
        <v>113</v>
      </c>
      <c r="E127" s="91" t="s">
        <v>674</v>
      </c>
      <c r="F127" s="90">
        <v>12000</v>
      </c>
      <c r="G127" s="90">
        <v>10000</v>
      </c>
      <c r="H127" s="90" t="s">
        <v>270</v>
      </c>
      <c r="I127" s="91" t="s">
        <v>675</v>
      </c>
      <c r="J127" s="90" t="s">
        <v>676</v>
      </c>
      <c r="K127" s="90" t="s">
        <v>677</v>
      </c>
      <c r="L127" s="124" t="s">
        <v>204</v>
      </c>
      <c r="M127" s="124" t="s">
        <v>170</v>
      </c>
      <c r="N127" s="87"/>
      <c r="O127" s="211"/>
      <c r="P127" s="212"/>
      <c r="Q127" s="211"/>
    </row>
    <row r="128" s="55" customFormat="1" ht="132.95" customHeight="1" spans="1:17">
      <c r="A128" s="84">
        <v>107</v>
      </c>
      <c r="B128" s="91" t="s">
        <v>678</v>
      </c>
      <c r="C128" s="90" t="s">
        <v>199</v>
      </c>
      <c r="D128" s="90" t="s">
        <v>113</v>
      </c>
      <c r="E128" s="91" t="s">
        <v>679</v>
      </c>
      <c r="F128" s="90">
        <v>50000</v>
      </c>
      <c r="G128" s="90">
        <v>30000</v>
      </c>
      <c r="H128" s="90" t="s">
        <v>329</v>
      </c>
      <c r="I128" s="91" t="s">
        <v>680</v>
      </c>
      <c r="J128" s="90" t="s">
        <v>681</v>
      </c>
      <c r="K128" s="48" t="s">
        <v>682</v>
      </c>
      <c r="L128" s="124" t="s">
        <v>204</v>
      </c>
      <c r="M128" s="124" t="s">
        <v>170</v>
      </c>
      <c r="N128" s="87"/>
      <c r="O128" s="211"/>
      <c r="P128" s="212"/>
      <c r="Q128" s="211"/>
    </row>
    <row r="129" s="55" customFormat="1" ht="117" customHeight="1" spans="1:17">
      <c r="A129" s="84">
        <v>108</v>
      </c>
      <c r="B129" s="91" t="s">
        <v>683</v>
      </c>
      <c r="C129" s="90" t="s">
        <v>124</v>
      </c>
      <c r="D129" s="90" t="s">
        <v>133</v>
      </c>
      <c r="E129" s="91" t="s">
        <v>684</v>
      </c>
      <c r="F129" s="90">
        <v>238200</v>
      </c>
      <c r="G129" s="90">
        <v>97000</v>
      </c>
      <c r="H129" s="90" t="s">
        <v>329</v>
      </c>
      <c r="I129" s="93" t="s">
        <v>685</v>
      </c>
      <c r="J129" s="90" t="s">
        <v>686</v>
      </c>
      <c r="K129" s="48" t="s">
        <v>687</v>
      </c>
      <c r="L129" s="113" t="s">
        <v>130</v>
      </c>
      <c r="M129" s="113" t="s">
        <v>131</v>
      </c>
      <c r="N129" s="87"/>
      <c r="O129" s="211"/>
      <c r="P129" s="212"/>
      <c r="Q129" s="211"/>
    </row>
    <row r="130" s="55" customFormat="1" ht="153" customHeight="1" spans="1:17">
      <c r="A130" s="84">
        <v>109</v>
      </c>
      <c r="B130" s="91" t="s">
        <v>688</v>
      </c>
      <c r="C130" s="90" t="s">
        <v>124</v>
      </c>
      <c r="D130" s="90" t="s">
        <v>245</v>
      </c>
      <c r="E130" s="91" t="s">
        <v>689</v>
      </c>
      <c r="F130" s="90">
        <v>100000</v>
      </c>
      <c r="G130" s="90">
        <v>10000</v>
      </c>
      <c r="H130" s="90" t="s">
        <v>329</v>
      </c>
      <c r="I130" s="91" t="s">
        <v>690</v>
      </c>
      <c r="J130" s="90" t="s">
        <v>691</v>
      </c>
      <c r="K130" s="90" t="s">
        <v>692</v>
      </c>
      <c r="L130" s="113" t="s">
        <v>130</v>
      </c>
      <c r="M130" s="113" t="s">
        <v>131</v>
      </c>
      <c r="N130" s="87"/>
      <c r="O130" s="211"/>
      <c r="P130" s="212"/>
      <c r="Q130" s="211"/>
    </row>
    <row r="131" s="55" customFormat="1" ht="153" customHeight="1" spans="1:17">
      <c r="A131" s="84">
        <v>110</v>
      </c>
      <c r="B131" s="233" t="s">
        <v>693</v>
      </c>
      <c r="C131" s="234" t="s">
        <v>112</v>
      </c>
      <c r="D131" s="235" t="s">
        <v>133</v>
      </c>
      <c r="E131" s="236" t="s">
        <v>694</v>
      </c>
      <c r="F131" s="235">
        <v>18000</v>
      </c>
      <c r="G131" s="235">
        <v>5000</v>
      </c>
      <c r="H131" s="90" t="s">
        <v>329</v>
      </c>
      <c r="I131" s="233" t="s">
        <v>695</v>
      </c>
      <c r="J131" s="234" t="s">
        <v>696</v>
      </c>
      <c r="K131" s="240" t="s">
        <v>697</v>
      </c>
      <c r="L131" s="37" t="s">
        <v>119</v>
      </c>
      <c r="M131" s="126" t="s">
        <v>120</v>
      </c>
      <c r="N131" s="87"/>
      <c r="O131" s="211"/>
      <c r="P131" s="212"/>
      <c r="Q131" s="211"/>
    </row>
    <row r="132" s="55" customFormat="1" ht="207" customHeight="1" spans="1:17">
      <c r="A132" s="84">
        <v>111</v>
      </c>
      <c r="B132" s="91" t="s">
        <v>698</v>
      </c>
      <c r="C132" s="102" t="s">
        <v>139</v>
      </c>
      <c r="D132" s="90" t="s">
        <v>113</v>
      </c>
      <c r="E132" s="91" t="s">
        <v>699</v>
      </c>
      <c r="F132" s="90">
        <v>160000</v>
      </c>
      <c r="G132" s="90">
        <v>80000</v>
      </c>
      <c r="H132" s="48" t="s">
        <v>700</v>
      </c>
      <c r="I132" s="91" t="s">
        <v>701</v>
      </c>
      <c r="J132" s="95" t="s">
        <v>702</v>
      </c>
      <c r="K132" s="95" t="s">
        <v>703</v>
      </c>
      <c r="L132" s="90" t="s">
        <v>145</v>
      </c>
      <c r="M132" s="126" t="s">
        <v>120</v>
      </c>
      <c r="N132" s="90"/>
      <c r="O132" s="211"/>
      <c r="P132" s="212"/>
      <c r="Q132" s="211"/>
    </row>
    <row r="133" s="53" customFormat="1" ht="110.1" customHeight="1" spans="1:17">
      <c r="A133" s="84">
        <v>112</v>
      </c>
      <c r="B133" s="91" t="s">
        <v>704</v>
      </c>
      <c r="C133" s="102" t="s">
        <v>139</v>
      </c>
      <c r="D133" s="90" t="s">
        <v>113</v>
      </c>
      <c r="E133" s="91" t="s">
        <v>705</v>
      </c>
      <c r="F133" s="90">
        <v>44000</v>
      </c>
      <c r="G133" s="90">
        <v>25000</v>
      </c>
      <c r="H133" s="48" t="s">
        <v>397</v>
      </c>
      <c r="I133" s="91" t="s">
        <v>706</v>
      </c>
      <c r="J133" s="90" t="s">
        <v>707</v>
      </c>
      <c r="K133" s="126" t="s">
        <v>708</v>
      </c>
      <c r="L133" s="90" t="s">
        <v>145</v>
      </c>
      <c r="M133" s="126" t="s">
        <v>120</v>
      </c>
      <c r="N133" s="90"/>
      <c r="O133" s="52"/>
      <c r="P133" s="52"/>
      <c r="Q133" s="52"/>
    </row>
    <row r="134" s="53" customFormat="1" ht="102.95" customHeight="1" spans="1:17">
      <c r="A134" s="84">
        <v>113</v>
      </c>
      <c r="B134" s="91" t="s">
        <v>709</v>
      </c>
      <c r="C134" s="102" t="s">
        <v>139</v>
      </c>
      <c r="D134" s="90" t="s">
        <v>133</v>
      </c>
      <c r="E134" s="91" t="s">
        <v>710</v>
      </c>
      <c r="F134" s="147">
        <v>65000</v>
      </c>
      <c r="G134" s="147">
        <v>30000</v>
      </c>
      <c r="H134" s="90" t="s">
        <v>329</v>
      </c>
      <c r="I134" s="91" t="s">
        <v>711</v>
      </c>
      <c r="J134" s="90" t="s">
        <v>712</v>
      </c>
      <c r="K134" s="126" t="s">
        <v>713</v>
      </c>
      <c r="L134" s="48" t="s">
        <v>145</v>
      </c>
      <c r="M134" s="126" t="s">
        <v>120</v>
      </c>
      <c r="N134" s="90"/>
      <c r="O134" s="52"/>
      <c r="P134" s="52"/>
      <c r="Q134" s="52"/>
    </row>
    <row r="135" s="57" customFormat="1" ht="92.1" customHeight="1" spans="1:17">
      <c r="A135" s="84">
        <v>114</v>
      </c>
      <c r="B135" s="91" t="s">
        <v>714</v>
      </c>
      <c r="C135" s="102" t="s">
        <v>139</v>
      </c>
      <c r="D135" s="102" t="s">
        <v>245</v>
      </c>
      <c r="E135" s="100" t="s">
        <v>715</v>
      </c>
      <c r="F135" s="102">
        <v>180000</v>
      </c>
      <c r="G135" s="102">
        <v>50000</v>
      </c>
      <c r="H135" s="90" t="s">
        <v>329</v>
      </c>
      <c r="I135" s="85" t="s">
        <v>716</v>
      </c>
      <c r="J135" s="102" t="s">
        <v>717</v>
      </c>
      <c r="K135" s="102" t="s">
        <v>718</v>
      </c>
      <c r="L135" s="90" t="s">
        <v>145</v>
      </c>
      <c r="M135" s="126" t="s">
        <v>120</v>
      </c>
      <c r="N135" s="90" t="s">
        <v>121</v>
      </c>
      <c r="O135" s="51"/>
      <c r="P135" s="51"/>
      <c r="Q135" s="51"/>
    </row>
    <row r="136" s="57" customFormat="1" ht="156.95" customHeight="1" spans="1:17">
      <c r="A136" s="84">
        <v>115</v>
      </c>
      <c r="B136" s="91" t="s">
        <v>719</v>
      </c>
      <c r="C136" s="102" t="s">
        <v>139</v>
      </c>
      <c r="D136" s="90" t="s">
        <v>113</v>
      </c>
      <c r="E136" s="91" t="s">
        <v>720</v>
      </c>
      <c r="F136" s="90">
        <v>80000</v>
      </c>
      <c r="G136" s="84">
        <v>70000</v>
      </c>
      <c r="H136" s="90" t="s">
        <v>329</v>
      </c>
      <c r="I136" s="85" t="s">
        <v>295</v>
      </c>
      <c r="J136" s="90" t="s">
        <v>721</v>
      </c>
      <c r="K136" s="84" t="s">
        <v>722</v>
      </c>
      <c r="L136" s="90" t="s">
        <v>145</v>
      </c>
      <c r="M136" s="126" t="s">
        <v>120</v>
      </c>
      <c r="N136" s="90" t="s">
        <v>121</v>
      </c>
      <c r="O136" s="51"/>
      <c r="P136" s="51"/>
      <c r="Q136" s="51"/>
    </row>
    <row r="137" s="57" customFormat="1" ht="114.95" customHeight="1" spans="1:17">
      <c r="A137" s="84">
        <v>116</v>
      </c>
      <c r="B137" s="91" t="s">
        <v>723</v>
      </c>
      <c r="C137" s="95" t="s">
        <v>155</v>
      </c>
      <c r="D137" s="95" t="s">
        <v>245</v>
      </c>
      <c r="E137" s="106" t="s">
        <v>724</v>
      </c>
      <c r="F137" s="90">
        <v>69200</v>
      </c>
      <c r="G137" s="90">
        <v>40000</v>
      </c>
      <c r="H137" s="90" t="s">
        <v>329</v>
      </c>
      <c r="I137" s="106" t="s">
        <v>725</v>
      </c>
      <c r="J137" s="90" t="s">
        <v>726</v>
      </c>
      <c r="K137" s="48" t="s">
        <v>727</v>
      </c>
      <c r="L137" s="90" t="s">
        <v>160</v>
      </c>
      <c r="M137" s="48" t="s">
        <v>153</v>
      </c>
      <c r="N137" s="90"/>
      <c r="O137" s="51"/>
      <c r="P137" s="51"/>
      <c r="Q137" s="51"/>
    </row>
    <row r="138" s="57" customFormat="1" ht="110.1" customHeight="1" spans="1:17">
      <c r="A138" s="84">
        <v>117</v>
      </c>
      <c r="B138" s="91" t="s">
        <v>728</v>
      </c>
      <c r="C138" s="90" t="s">
        <v>189</v>
      </c>
      <c r="D138" s="90" t="s">
        <v>113</v>
      </c>
      <c r="E138" s="91" t="s">
        <v>729</v>
      </c>
      <c r="F138" s="90">
        <v>12000</v>
      </c>
      <c r="G138" s="90">
        <v>6000</v>
      </c>
      <c r="H138" s="90" t="s">
        <v>329</v>
      </c>
      <c r="I138" s="91" t="s">
        <v>730</v>
      </c>
      <c r="J138" s="90" t="s">
        <v>731</v>
      </c>
      <c r="K138" s="48" t="s">
        <v>732</v>
      </c>
      <c r="L138" s="90" t="s">
        <v>195</v>
      </c>
      <c r="M138" s="90" t="s">
        <v>196</v>
      </c>
      <c r="N138" s="90"/>
      <c r="O138" s="51"/>
      <c r="P138" s="51"/>
      <c r="Q138" s="51"/>
    </row>
    <row r="139" s="57" customFormat="1" ht="96" customHeight="1" spans="1:17">
      <c r="A139" s="84">
        <v>118</v>
      </c>
      <c r="B139" s="91" t="s">
        <v>733</v>
      </c>
      <c r="C139" s="90" t="s">
        <v>189</v>
      </c>
      <c r="D139" s="90" t="s">
        <v>245</v>
      </c>
      <c r="E139" s="91" t="s">
        <v>734</v>
      </c>
      <c r="F139" s="90">
        <v>100000</v>
      </c>
      <c r="G139" s="90">
        <v>20000</v>
      </c>
      <c r="H139" s="90" t="s">
        <v>329</v>
      </c>
      <c r="I139" s="91" t="s">
        <v>735</v>
      </c>
      <c r="J139" s="90" t="s">
        <v>736</v>
      </c>
      <c r="K139" s="48" t="s">
        <v>737</v>
      </c>
      <c r="L139" s="90" t="s">
        <v>195</v>
      </c>
      <c r="M139" s="90" t="s">
        <v>196</v>
      </c>
      <c r="N139" s="90"/>
      <c r="O139" s="51"/>
      <c r="P139" s="51"/>
      <c r="Q139" s="51"/>
    </row>
    <row r="140" s="57" customFormat="1" ht="87" customHeight="1" spans="1:17">
      <c r="A140" s="84">
        <v>119</v>
      </c>
      <c r="B140" s="91" t="s">
        <v>738</v>
      </c>
      <c r="C140" s="90" t="s">
        <v>189</v>
      </c>
      <c r="D140" s="90" t="s">
        <v>245</v>
      </c>
      <c r="E140" s="91" t="s">
        <v>739</v>
      </c>
      <c r="F140" s="90">
        <v>105000</v>
      </c>
      <c r="G140" s="90">
        <v>35000</v>
      </c>
      <c r="H140" s="90" t="s">
        <v>329</v>
      </c>
      <c r="I140" s="91" t="s">
        <v>740</v>
      </c>
      <c r="J140" s="90" t="s">
        <v>741</v>
      </c>
      <c r="K140" s="90" t="s">
        <v>742</v>
      </c>
      <c r="L140" s="90" t="s">
        <v>195</v>
      </c>
      <c r="M140" s="90" t="s">
        <v>196</v>
      </c>
      <c r="N140" s="90" t="s">
        <v>121</v>
      </c>
      <c r="O140" s="51"/>
      <c r="P140" s="51"/>
      <c r="Q140" s="51"/>
    </row>
    <row r="141" s="55" customFormat="1" ht="36.95" customHeight="1" spans="1:17">
      <c r="A141" s="82" t="s">
        <v>743</v>
      </c>
      <c r="B141" s="121"/>
      <c r="C141" s="83"/>
      <c r="D141" s="87"/>
      <c r="E141" s="121"/>
      <c r="F141" s="86">
        <f>SUM(F142:F150)</f>
        <v>538823.21</v>
      </c>
      <c r="G141" s="83">
        <f>SUM(G142:G150)</f>
        <v>171000</v>
      </c>
      <c r="H141" s="90"/>
      <c r="I141" s="82"/>
      <c r="J141" s="83"/>
      <c r="K141" s="83"/>
      <c r="L141" s="83"/>
      <c r="M141" s="83"/>
      <c r="N141" s="87"/>
      <c r="O141" s="211"/>
      <c r="P141" s="212"/>
      <c r="Q141" s="211"/>
    </row>
    <row r="142" s="55" customFormat="1" ht="141.95" customHeight="1" spans="1:17">
      <c r="A142" s="84">
        <v>120</v>
      </c>
      <c r="B142" s="91" t="s">
        <v>744</v>
      </c>
      <c r="C142" s="90" t="s">
        <v>244</v>
      </c>
      <c r="D142" s="90" t="s">
        <v>133</v>
      </c>
      <c r="E142" s="91" t="s">
        <v>745</v>
      </c>
      <c r="F142" s="147">
        <v>18023.21</v>
      </c>
      <c r="G142" s="84">
        <v>3200</v>
      </c>
      <c r="H142" s="90" t="s">
        <v>270</v>
      </c>
      <c r="I142" s="91" t="s">
        <v>746</v>
      </c>
      <c r="J142" s="90" t="s">
        <v>747</v>
      </c>
      <c r="K142" s="126" t="s">
        <v>748</v>
      </c>
      <c r="L142" s="48" t="s">
        <v>749</v>
      </c>
      <c r="M142" s="48" t="s">
        <v>750</v>
      </c>
      <c r="N142" s="90" t="s">
        <v>121</v>
      </c>
      <c r="O142" s="211"/>
      <c r="P142" s="212"/>
      <c r="Q142" s="211"/>
    </row>
    <row r="143" s="55" customFormat="1" ht="137.1" customHeight="1" spans="1:17">
      <c r="A143" s="84">
        <v>121</v>
      </c>
      <c r="B143" s="91" t="s">
        <v>751</v>
      </c>
      <c r="C143" s="90" t="s">
        <v>199</v>
      </c>
      <c r="D143" s="90" t="s">
        <v>133</v>
      </c>
      <c r="E143" s="91" t="s">
        <v>752</v>
      </c>
      <c r="F143" s="95">
        <v>30000</v>
      </c>
      <c r="G143" s="90">
        <v>12000</v>
      </c>
      <c r="H143" s="90" t="s">
        <v>329</v>
      </c>
      <c r="I143" s="94" t="s">
        <v>753</v>
      </c>
      <c r="J143" s="90" t="s">
        <v>754</v>
      </c>
      <c r="K143" s="48" t="s">
        <v>755</v>
      </c>
      <c r="L143" s="124" t="s">
        <v>204</v>
      </c>
      <c r="M143" s="124" t="s">
        <v>170</v>
      </c>
      <c r="N143" s="87"/>
      <c r="O143" s="211"/>
      <c r="P143" s="212"/>
      <c r="Q143" s="211"/>
    </row>
    <row r="144" s="55" customFormat="1" ht="213" customHeight="1" spans="1:17">
      <c r="A144" s="84">
        <v>122</v>
      </c>
      <c r="B144" s="91" t="s">
        <v>756</v>
      </c>
      <c r="C144" s="90" t="s">
        <v>199</v>
      </c>
      <c r="D144" s="90" t="s">
        <v>133</v>
      </c>
      <c r="E144" s="91" t="s">
        <v>757</v>
      </c>
      <c r="F144" s="90">
        <v>50000</v>
      </c>
      <c r="G144" s="90">
        <v>15000</v>
      </c>
      <c r="H144" s="90" t="s">
        <v>329</v>
      </c>
      <c r="I144" s="91" t="s">
        <v>758</v>
      </c>
      <c r="J144" s="90" t="s">
        <v>759</v>
      </c>
      <c r="K144" s="48" t="s">
        <v>760</v>
      </c>
      <c r="L144" s="124" t="s">
        <v>204</v>
      </c>
      <c r="M144" s="124" t="s">
        <v>170</v>
      </c>
      <c r="N144" s="87"/>
      <c r="O144" s="211"/>
      <c r="P144" s="212"/>
      <c r="Q144" s="211"/>
    </row>
    <row r="145" s="55" customFormat="1" ht="159.95" customHeight="1" spans="1:17">
      <c r="A145" s="84">
        <v>123</v>
      </c>
      <c r="B145" s="133" t="s">
        <v>761</v>
      </c>
      <c r="C145" s="31" t="s">
        <v>181</v>
      </c>
      <c r="D145" s="31" t="s">
        <v>113</v>
      </c>
      <c r="E145" s="34" t="s">
        <v>762</v>
      </c>
      <c r="F145" s="37">
        <v>30000</v>
      </c>
      <c r="G145" s="37">
        <v>20000</v>
      </c>
      <c r="H145" s="48" t="s">
        <v>329</v>
      </c>
      <c r="I145" s="34" t="s">
        <v>763</v>
      </c>
      <c r="J145" s="37" t="s">
        <v>764</v>
      </c>
      <c r="K145" s="37" t="s">
        <v>765</v>
      </c>
      <c r="L145" s="37" t="s">
        <v>186</v>
      </c>
      <c r="M145" s="35" t="s">
        <v>187</v>
      </c>
      <c r="N145" s="87" t="s">
        <v>423</v>
      </c>
      <c r="O145" s="211"/>
      <c r="P145" s="212"/>
      <c r="Q145" s="211"/>
    </row>
    <row r="146" s="55" customFormat="1" ht="131.1" customHeight="1" spans="1:17">
      <c r="A146" s="84">
        <v>124</v>
      </c>
      <c r="B146" s="93" t="s">
        <v>766</v>
      </c>
      <c r="C146" s="90" t="s">
        <v>124</v>
      </c>
      <c r="D146" s="90">
        <v>2021</v>
      </c>
      <c r="E146" s="93" t="s">
        <v>767</v>
      </c>
      <c r="F146" s="90">
        <v>30000</v>
      </c>
      <c r="G146" s="90">
        <v>30000</v>
      </c>
      <c r="H146" s="90" t="s">
        <v>329</v>
      </c>
      <c r="I146" s="91" t="s">
        <v>207</v>
      </c>
      <c r="J146" s="90" t="s">
        <v>768</v>
      </c>
      <c r="K146" s="48" t="s">
        <v>769</v>
      </c>
      <c r="L146" s="113" t="s">
        <v>130</v>
      </c>
      <c r="M146" s="113" t="s">
        <v>131</v>
      </c>
      <c r="N146" s="87" t="s">
        <v>423</v>
      </c>
      <c r="O146" s="211"/>
      <c r="P146" s="212"/>
      <c r="Q146" s="211"/>
    </row>
    <row r="147" s="55" customFormat="1" ht="165" customHeight="1" spans="1:17">
      <c r="A147" s="84">
        <v>125</v>
      </c>
      <c r="B147" s="91" t="s">
        <v>770</v>
      </c>
      <c r="C147" s="90" t="s">
        <v>124</v>
      </c>
      <c r="D147" s="90" t="s">
        <v>133</v>
      </c>
      <c r="E147" s="91" t="s">
        <v>771</v>
      </c>
      <c r="F147" s="99">
        <v>290000</v>
      </c>
      <c r="G147" s="99">
        <v>30000</v>
      </c>
      <c r="H147" s="90" t="s">
        <v>115</v>
      </c>
      <c r="I147" s="129" t="s">
        <v>772</v>
      </c>
      <c r="J147" s="90" t="s">
        <v>174</v>
      </c>
      <c r="K147" s="48" t="s">
        <v>175</v>
      </c>
      <c r="L147" s="113" t="s">
        <v>130</v>
      </c>
      <c r="M147" s="113" t="s">
        <v>131</v>
      </c>
      <c r="N147" s="87"/>
      <c r="O147" s="211"/>
      <c r="P147" s="212"/>
      <c r="Q147" s="211"/>
    </row>
    <row r="148" s="55" customFormat="1" ht="165" customHeight="1" spans="1:17">
      <c r="A148" s="84">
        <v>126</v>
      </c>
      <c r="B148" s="185" t="s">
        <v>773</v>
      </c>
      <c r="C148" s="108" t="s">
        <v>147</v>
      </c>
      <c r="D148" s="108" t="s">
        <v>113</v>
      </c>
      <c r="E148" s="185" t="s">
        <v>774</v>
      </c>
      <c r="F148" s="108">
        <v>50000</v>
      </c>
      <c r="G148" s="108">
        <v>30000</v>
      </c>
      <c r="H148" s="48" t="s">
        <v>141</v>
      </c>
      <c r="I148" s="185" t="s">
        <v>775</v>
      </c>
      <c r="J148" s="108" t="s">
        <v>776</v>
      </c>
      <c r="K148" s="108" t="s">
        <v>777</v>
      </c>
      <c r="L148" s="108" t="s">
        <v>152</v>
      </c>
      <c r="M148" s="108" t="s">
        <v>153</v>
      </c>
      <c r="N148" s="87"/>
      <c r="O148" s="211"/>
      <c r="P148" s="212"/>
      <c r="Q148" s="211"/>
    </row>
    <row r="149" s="57" customFormat="1" ht="90.95" customHeight="1" spans="1:17">
      <c r="A149" s="84">
        <v>127</v>
      </c>
      <c r="B149" s="91" t="s">
        <v>778</v>
      </c>
      <c r="C149" s="90" t="s">
        <v>322</v>
      </c>
      <c r="D149" s="90">
        <v>2021</v>
      </c>
      <c r="E149" s="91" t="s">
        <v>779</v>
      </c>
      <c r="F149" s="90">
        <v>5800</v>
      </c>
      <c r="G149" s="90">
        <v>5800</v>
      </c>
      <c r="H149" s="90" t="s">
        <v>329</v>
      </c>
      <c r="I149" s="91" t="s">
        <v>207</v>
      </c>
      <c r="J149" s="90" t="s">
        <v>780</v>
      </c>
      <c r="K149" s="90" t="s">
        <v>781</v>
      </c>
      <c r="L149" s="90" t="s">
        <v>320</v>
      </c>
      <c r="M149" s="90" t="s">
        <v>326</v>
      </c>
      <c r="N149" s="90"/>
      <c r="O149" s="51"/>
      <c r="P149" s="51"/>
      <c r="Q149" s="51"/>
    </row>
    <row r="150" s="57" customFormat="1" ht="90.95" customHeight="1" spans="1:17">
      <c r="A150" s="84">
        <v>128</v>
      </c>
      <c r="B150" s="185" t="s">
        <v>782</v>
      </c>
      <c r="C150" s="108" t="s">
        <v>417</v>
      </c>
      <c r="D150" s="109" t="s">
        <v>113</v>
      </c>
      <c r="E150" s="185" t="s">
        <v>783</v>
      </c>
      <c r="F150" s="220">
        <v>35000</v>
      </c>
      <c r="G150" s="220">
        <v>25000</v>
      </c>
      <c r="H150" s="48" t="s">
        <v>784</v>
      </c>
      <c r="I150" s="185" t="s">
        <v>785</v>
      </c>
      <c r="J150" s="108" t="s">
        <v>786</v>
      </c>
      <c r="K150" s="108" t="s">
        <v>787</v>
      </c>
      <c r="L150" s="108" t="s">
        <v>422</v>
      </c>
      <c r="M150" s="108" t="s">
        <v>337</v>
      </c>
      <c r="N150" s="90"/>
      <c r="O150" s="51"/>
      <c r="P150" s="51"/>
      <c r="Q150" s="51"/>
    </row>
    <row r="151" s="55" customFormat="1" ht="36.95" customHeight="1" spans="1:17">
      <c r="A151" s="82" t="s">
        <v>788</v>
      </c>
      <c r="B151" s="121"/>
      <c r="C151" s="83"/>
      <c r="D151" s="87"/>
      <c r="E151" s="121"/>
      <c r="F151" s="86">
        <f>SUM(F152:F158)</f>
        <v>177537.17</v>
      </c>
      <c r="G151" s="83">
        <f>SUM(G152:G158)</f>
        <v>116548</v>
      </c>
      <c r="H151" s="90"/>
      <c r="I151" s="82"/>
      <c r="J151" s="83"/>
      <c r="K151" s="83"/>
      <c r="L151" s="83"/>
      <c r="M151" s="83"/>
      <c r="N151" s="87"/>
      <c r="O151" s="211"/>
      <c r="P151" s="212"/>
      <c r="Q151" s="211"/>
    </row>
    <row r="152" s="55" customFormat="1" ht="96" customHeight="1" spans="1:17">
      <c r="A152" s="95">
        <v>129</v>
      </c>
      <c r="B152" s="91" t="s">
        <v>789</v>
      </c>
      <c r="C152" s="90" t="s">
        <v>244</v>
      </c>
      <c r="D152" s="90">
        <v>2021</v>
      </c>
      <c r="E152" s="91" t="s">
        <v>790</v>
      </c>
      <c r="F152" s="90">
        <v>5048</v>
      </c>
      <c r="G152" s="90">
        <v>5048</v>
      </c>
      <c r="H152" s="90" t="s">
        <v>329</v>
      </c>
      <c r="I152" s="91" t="s">
        <v>207</v>
      </c>
      <c r="J152" s="95" t="s">
        <v>791</v>
      </c>
      <c r="K152" s="95" t="s">
        <v>792</v>
      </c>
      <c r="L152" s="152" t="s">
        <v>791</v>
      </c>
      <c r="M152" s="95" t="s">
        <v>792</v>
      </c>
      <c r="N152" s="95"/>
      <c r="O152" s="211"/>
      <c r="P152" s="212"/>
      <c r="Q152" s="211"/>
    </row>
    <row r="153" s="55" customFormat="1" ht="314.1" customHeight="1" spans="1:17">
      <c r="A153" s="95">
        <v>130</v>
      </c>
      <c r="B153" s="91" t="s">
        <v>793</v>
      </c>
      <c r="C153" s="90" t="s">
        <v>244</v>
      </c>
      <c r="D153" s="90" t="s">
        <v>245</v>
      </c>
      <c r="E153" s="91" t="s">
        <v>794</v>
      </c>
      <c r="F153" s="99">
        <v>12829.17</v>
      </c>
      <c r="G153" s="90">
        <v>1500</v>
      </c>
      <c r="H153" s="90" t="s">
        <v>247</v>
      </c>
      <c r="I153" s="91" t="s">
        <v>795</v>
      </c>
      <c r="J153" s="90" t="s">
        <v>796</v>
      </c>
      <c r="K153" s="48" t="s">
        <v>797</v>
      </c>
      <c r="L153" s="48" t="s">
        <v>251</v>
      </c>
      <c r="M153" s="90" t="s">
        <v>250</v>
      </c>
      <c r="N153" s="95"/>
      <c r="O153" s="211"/>
      <c r="P153" s="212"/>
      <c r="Q153" s="211"/>
    </row>
    <row r="154" s="55" customFormat="1" ht="96" customHeight="1" spans="1:17">
      <c r="A154" s="95">
        <v>131</v>
      </c>
      <c r="B154" s="91" t="s">
        <v>798</v>
      </c>
      <c r="C154" s="90" t="s">
        <v>199</v>
      </c>
      <c r="D154" s="90" t="s">
        <v>133</v>
      </c>
      <c r="E154" s="91" t="s">
        <v>799</v>
      </c>
      <c r="F154" s="90">
        <v>28000</v>
      </c>
      <c r="G154" s="90">
        <v>10000</v>
      </c>
      <c r="H154" s="90" t="s">
        <v>329</v>
      </c>
      <c r="I154" s="91" t="s">
        <v>800</v>
      </c>
      <c r="J154" s="90" t="s">
        <v>801</v>
      </c>
      <c r="K154" s="90" t="s">
        <v>802</v>
      </c>
      <c r="L154" s="124" t="s">
        <v>204</v>
      </c>
      <c r="M154" s="124" t="s">
        <v>170</v>
      </c>
      <c r="N154" s="95"/>
      <c r="O154" s="211"/>
      <c r="P154" s="212"/>
      <c r="Q154" s="211"/>
    </row>
    <row r="155" s="57" customFormat="1" ht="60.95" customHeight="1" spans="1:17">
      <c r="A155" s="95">
        <v>132</v>
      </c>
      <c r="B155" s="91" t="s">
        <v>803</v>
      </c>
      <c r="C155" s="102" t="s">
        <v>139</v>
      </c>
      <c r="D155" s="90">
        <v>2021</v>
      </c>
      <c r="E155" s="91" t="s">
        <v>804</v>
      </c>
      <c r="F155" s="90">
        <v>20000</v>
      </c>
      <c r="G155" s="90">
        <v>20000</v>
      </c>
      <c r="H155" s="90" t="s">
        <v>329</v>
      </c>
      <c r="I155" s="91" t="s">
        <v>207</v>
      </c>
      <c r="J155" s="90" t="s">
        <v>805</v>
      </c>
      <c r="K155" s="84" t="s">
        <v>806</v>
      </c>
      <c r="L155" s="90" t="s">
        <v>145</v>
      </c>
      <c r="M155" s="126" t="s">
        <v>120</v>
      </c>
      <c r="N155" s="90"/>
      <c r="O155" s="51"/>
      <c r="P155" s="51"/>
      <c r="Q155" s="51"/>
    </row>
    <row r="156" s="57" customFormat="1" ht="155.1" customHeight="1" spans="1:17">
      <c r="A156" s="95">
        <v>133</v>
      </c>
      <c r="B156" s="91" t="s">
        <v>807</v>
      </c>
      <c r="C156" s="95" t="s">
        <v>155</v>
      </c>
      <c r="D156" s="107" t="s">
        <v>133</v>
      </c>
      <c r="E156" s="94" t="s">
        <v>808</v>
      </c>
      <c r="F156" s="107">
        <v>63660</v>
      </c>
      <c r="G156" s="107">
        <v>45000</v>
      </c>
      <c r="H156" s="90" t="s">
        <v>329</v>
      </c>
      <c r="I156" s="106" t="s">
        <v>809</v>
      </c>
      <c r="J156" s="90" t="s">
        <v>810</v>
      </c>
      <c r="K156" s="90" t="s">
        <v>811</v>
      </c>
      <c r="L156" s="90" t="s">
        <v>160</v>
      </c>
      <c r="M156" s="48" t="s">
        <v>153</v>
      </c>
      <c r="N156" s="90"/>
      <c r="O156" s="51"/>
      <c r="P156" s="51"/>
      <c r="Q156" s="51"/>
    </row>
    <row r="157" s="57" customFormat="1" ht="90.95" customHeight="1" spans="1:17">
      <c r="A157" s="95">
        <v>134</v>
      </c>
      <c r="B157" s="91" t="s">
        <v>812</v>
      </c>
      <c r="C157" s="95" t="s">
        <v>322</v>
      </c>
      <c r="D157" s="90" t="s">
        <v>133</v>
      </c>
      <c r="E157" s="91" t="s">
        <v>813</v>
      </c>
      <c r="F157" s="90">
        <v>18000</v>
      </c>
      <c r="G157" s="90">
        <v>5000</v>
      </c>
      <c r="H157" s="90" t="s">
        <v>329</v>
      </c>
      <c r="I157" s="91" t="s">
        <v>814</v>
      </c>
      <c r="J157" s="90" t="s">
        <v>815</v>
      </c>
      <c r="K157" s="90" t="s">
        <v>816</v>
      </c>
      <c r="L157" s="90" t="s">
        <v>320</v>
      </c>
      <c r="M157" s="90" t="s">
        <v>326</v>
      </c>
      <c r="N157" s="90"/>
      <c r="O157" s="51"/>
      <c r="P157" s="51"/>
      <c r="Q157" s="51"/>
    </row>
    <row r="158" s="57" customFormat="1" ht="110.1" customHeight="1" spans="1:17">
      <c r="A158" s="95">
        <v>135</v>
      </c>
      <c r="B158" s="91" t="s">
        <v>817</v>
      </c>
      <c r="C158" s="90" t="s">
        <v>189</v>
      </c>
      <c r="D158" s="90">
        <v>2021</v>
      </c>
      <c r="E158" s="91" t="s">
        <v>818</v>
      </c>
      <c r="F158" s="90">
        <v>30000</v>
      </c>
      <c r="G158" s="90">
        <v>30000</v>
      </c>
      <c r="H158" s="90" t="s">
        <v>191</v>
      </c>
      <c r="I158" s="91" t="s">
        <v>207</v>
      </c>
      <c r="J158" s="90" t="s">
        <v>819</v>
      </c>
      <c r="K158" s="90" t="s">
        <v>820</v>
      </c>
      <c r="L158" s="90" t="s">
        <v>195</v>
      </c>
      <c r="M158" s="90" t="s">
        <v>196</v>
      </c>
      <c r="N158" s="90"/>
      <c r="O158" s="51"/>
      <c r="P158" s="51"/>
      <c r="Q158" s="51"/>
    </row>
    <row r="159" s="55" customFormat="1" ht="36.95" customHeight="1" spans="1:17">
      <c r="A159" s="237" t="s">
        <v>821</v>
      </c>
      <c r="B159" s="82"/>
      <c r="C159" s="83"/>
      <c r="D159" s="87"/>
      <c r="E159" s="121"/>
      <c r="F159" s="83">
        <f>F160+F170+F180+F184+F187</f>
        <v>1293513</v>
      </c>
      <c r="G159" s="83">
        <f>G160+G170+G180+G184+G187</f>
        <v>834200</v>
      </c>
      <c r="H159" s="90"/>
      <c r="I159" s="82"/>
      <c r="J159" s="83"/>
      <c r="K159" s="83"/>
      <c r="L159" s="83"/>
      <c r="M159" s="83"/>
      <c r="N159" s="87"/>
      <c r="O159" s="211"/>
      <c r="P159" s="212"/>
      <c r="Q159" s="211"/>
    </row>
    <row r="160" s="55" customFormat="1" ht="36.95" customHeight="1" spans="1:17">
      <c r="A160" s="82" t="s">
        <v>822</v>
      </c>
      <c r="B160" s="121"/>
      <c r="C160" s="83"/>
      <c r="D160" s="87"/>
      <c r="E160" s="121"/>
      <c r="F160" s="83">
        <f>SUM(F161:F168)</f>
        <v>249680</v>
      </c>
      <c r="G160" s="83">
        <f>SUM(G161:G168)</f>
        <v>77200</v>
      </c>
      <c r="H160" s="90"/>
      <c r="I160" s="82"/>
      <c r="J160" s="83"/>
      <c r="K160" s="83"/>
      <c r="L160" s="83"/>
      <c r="M160" s="83"/>
      <c r="N160" s="87"/>
      <c r="O160" s="211"/>
      <c r="P160" s="212"/>
      <c r="Q160" s="211"/>
    </row>
    <row r="161" s="55" customFormat="1" ht="99.95" customHeight="1" spans="1:17">
      <c r="A161" s="84">
        <v>136</v>
      </c>
      <c r="B161" s="93" t="s">
        <v>823</v>
      </c>
      <c r="C161" s="90" t="s">
        <v>244</v>
      </c>
      <c r="D161" s="90" t="s">
        <v>133</v>
      </c>
      <c r="E161" s="91" t="s">
        <v>824</v>
      </c>
      <c r="F161" s="90">
        <v>60000</v>
      </c>
      <c r="G161" s="90">
        <v>20000</v>
      </c>
      <c r="H161" s="48" t="s">
        <v>247</v>
      </c>
      <c r="I161" s="91" t="s">
        <v>825</v>
      </c>
      <c r="J161" s="48" t="s">
        <v>826</v>
      </c>
      <c r="K161" s="48" t="s">
        <v>827</v>
      </c>
      <c r="L161" s="48" t="s">
        <v>828</v>
      </c>
      <c r="M161" s="48" t="s">
        <v>827</v>
      </c>
      <c r="N161" s="90" t="s">
        <v>121</v>
      </c>
      <c r="O161" s="211"/>
      <c r="P161" s="212"/>
      <c r="Q161" s="211"/>
    </row>
    <row r="162" s="55" customFormat="1" ht="81" customHeight="1" spans="1:17">
      <c r="A162" s="84">
        <v>137</v>
      </c>
      <c r="B162" s="91" t="s">
        <v>829</v>
      </c>
      <c r="C162" s="90" t="s">
        <v>199</v>
      </c>
      <c r="D162" s="90" t="s">
        <v>133</v>
      </c>
      <c r="E162" s="91" t="s">
        <v>830</v>
      </c>
      <c r="F162" s="90">
        <v>6700</v>
      </c>
      <c r="G162" s="90">
        <v>3200</v>
      </c>
      <c r="H162" s="90" t="s">
        <v>191</v>
      </c>
      <c r="I162" s="91" t="s">
        <v>831</v>
      </c>
      <c r="J162" s="90" t="s">
        <v>832</v>
      </c>
      <c r="K162" s="90" t="s">
        <v>833</v>
      </c>
      <c r="L162" s="124" t="s">
        <v>204</v>
      </c>
      <c r="M162" s="124" t="s">
        <v>170</v>
      </c>
      <c r="N162" s="90"/>
      <c r="O162" s="211"/>
      <c r="P162" s="212"/>
      <c r="Q162" s="211"/>
    </row>
    <row r="163" s="57" customFormat="1" ht="95.1" customHeight="1" spans="1:17">
      <c r="A163" s="84">
        <v>138</v>
      </c>
      <c r="B163" s="91" t="s">
        <v>834</v>
      </c>
      <c r="C163" s="84" t="s">
        <v>139</v>
      </c>
      <c r="D163" s="90" t="s">
        <v>113</v>
      </c>
      <c r="E163" s="91" t="s">
        <v>835</v>
      </c>
      <c r="F163" s="90">
        <v>10000</v>
      </c>
      <c r="G163" s="90">
        <v>5000</v>
      </c>
      <c r="H163" s="48" t="s">
        <v>286</v>
      </c>
      <c r="I163" s="93" t="s">
        <v>836</v>
      </c>
      <c r="J163" s="90" t="s">
        <v>837</v>
      </c>
      <c r="K163" s="90" t="s">
        <v>838</v>
      </c>
      <c r="L163" s="90" t="s">
        <v>145</v>
      </c>
      <c r="M163" s="126" t="s">
        <v>120</v>
      </c>
      <c r="N163" s="90"/>
      <c r="O163" s="51"/>
      <c r="P163" s="51"/>
      <c r="Q163" s="51"/>
    </row>
    <row r="164" s="57" customFormat="1" ht="120" customHeight="1" spans="1:17">
      <c r="A164" s="84">
        <v>139</v>
      </c>
      <c r="B164" s="91" t="s">
        <v>839</v>
      </c>
      <c r="C164" s="95" t="s">
        <v>155</v>
      </c>
      <c r="D164" s="107" t="s">
        <v>113</v>
      </c>
      <c r="E164" s="106" t="s">
        <v>840</v>
      </c>
      <c r="F164" s="219">
        <v>25000</v>
      </c>
      <c r="G164" s="219">
        <v>15000</v>
      </c>
      <c r="H164" s="90" t="s">
        <v>126</v>
      </c>
      <c r="I164" s="228" t="s">
        <v>841</v>
      </c>
      <c r="J164" s="90" t="s">
        <v>842</v>
      </c>
      <c r="K164" s="48" t="s">
        <v>843</v>
      </c>
      <c r="L164" s="90" t="s">
        <v>160</v>
      </c>
      <c r="M164" s="48" t="s">
        <v>153</v>
      </c>
      <c r="N164" s="90"/>
      <c r="O164" s="51"/>
      <c r="P164" s="51"/>
      <c r="Q164" s="51"/>
    </row>
    <row r="165" s="57" customFormat="1" ht="120" customHeight="1" spans="1:17">
      <c r="A165" s="84">
        <v>140</v>
      </c>
      <c r="B165" s="91" t="s">
        <v>844</v>
      </c>
      <c r="C165" s="95" t="s">
        <v>155</v>
      </c>
      <c r="D165" s="107" t="s">
        <v>113</v>
      </c>
      <c r="E165" s="94" t="s">
        <v>845</v>
      </c>
      <c r="F165" s="219">
        <v>10000</v>
      </c>
      <c r="G165" s="219">
        <v>5000</v>
      </c>
      <c r="H165" s="90" t="s">
        <v>126</v>
      </c>
      <c r="I165" s="228" t="s">
        <v>846</v>
      </c>
      <c r="J165" s="90" t="s">
        <v>847</v>
      </c>
      <c r="K165" s="48" t="s">
        <v>848</v>
      </c>
      <c r="L165" s="90" t="s">
        <v>160</v>
      </c>
      <c r="M165" s="48" t="s">
        <v>153</v>
      </c>
      <c r="N165" s="90"/>
      <c r="O165" s="51"/>
      <c r="P165" s="51"/>
      <c r="Q165" s="51"/>
    </row>
    <row r="166" s="57" customFormat="1" ht="120" customHeight="1" spans="1:17">
      <c r="A166" s="84">
        <v>141</v>
      </c>
      <c r="B166" s="91" t="s">
        <v>849</v>
      </c>
      <c r="C166" s="90" t="s">
        <v>322</v>
      </c>
      <c r="D166" s="90" t="s">
        <v>133</v>
      </c>
      <c r="E166" s="91" t="s">
        <v>850</v>
      </c>
      <c r="F166" s="90">
        <v>28000</v>
      </c>
      <c r="G166" s="90">
        <v>12000</v>
      </c>
      <c r="H166" s="90" t="s">
        <v>270</v>
      </c>
      <c r="I166" s="91" t="s">
        <v>851</v>
      </c>
      <c r="J166" s="90" t="s">
        <v>852</v>
      </c>
      <c r="K166" s="90" t="s">
        <v>853</v>
      </c>
      <c r="L166" s="90" t="s">
        <v>320</v>
      </c>
      <c r="M166" s="90" t="s">
        <v>326</v>
      </c>
      <c r="N166" s="90"/>
      <c r="O166" s="51"/>
      <c r="P166" s="51"/>
      <c r="Q166" s="51"/>
    </row>
    <row r="167" s="57" customFormat="1" ht="102" customHeight="1" spans="1:17">
      <c r="A167" s="84">
        <v>142</v>
      </c>
      <c r="B167" s="91" t="s">
        <v>854</v>
      </c>
      <c r="C167" s="90" t="s">
        <v>189</v>
      </c>
      <c r="D167" s="90" t="s">
        <v>133</v>
      </c>
      <c r="E167" s="91" t="s">
        <v>855</v>
      </c>
      <c r="F167" s="90">
        <v>9980</v>
      </c>
      <c r="G167" s="90">
        <v>2000</v>
      </c>
      <c r="H167" s="90" t="s">
        <v>191</v>
      </c>
      <c r="I167" s="91" t="s">
        <v>735</v>
      </c>
      <c r="J167" s="90" t="s">
        <v>856</v>
      </c>
      <c r="K167" s="48" t="s">
        <v>336</v>
      </c>
      <c r="L167" s="90" t="s">
        <v>195</v>
      </c>
      <c r="M167" s="90" t="s">
        <v>196</v>
      </c>
      <c r="N167" s="90"/>
      <c r="O167" s="51"/>
      <c r="P167" s="51"/>
      <c r="Q167" s="51"/>
    </row>
    <row r="168" s="57" customFormat="1" ht="87" customHeight="1" spans="1:17">
      <c r="A168" s="84">
        <v>143</v>
      </c>
      <c r="B168" s="157" t="s">
        <v>857</v>
      </c>
      <c r="C168" s="37" t="s">
        <v>417</v>
      </c>
      <c r="D168" s="109" t="s">
        <v>258</v>
      </c>
      <c r="E168" s="34" t="s">
        <v>858</v>
      </c>
      <c r="F168" s="146">
        <v>100000</v>
      </c>
      <c r="G168" s="146">
        <v>15000</v>
      </c>
      <c r="H168" s="48" t="s">
        <v>329</v>
      </c>
      <c r="I168" s="241" t="s">
        <v>859</v>
      </c>
      <c r="J168" s="241" t="s">
        <v>860</v>
      </c>
      <c r="K168" s="241" t="s">
        <v>861</v>
      </c>
      <c r="L168" s="48" t="s">
        <v>422</v>
      </c>
      <c r="M168" s="48" t="s">
        <v>337</v>
      </c>
      <c r="N168" s="90" t="s">
        <v>121</v>
      </c>
      <c r="O168" s="51"/>
      <c r="P168" s="51"/>
      <c r="Q168" s="51"/>
    </row>
    <row r="169" s="55" customFormat="1" ht="36.95" customHeight="1" spans="1:17">
      <c r="A169" s="82" t="s">
        <v>862</v>
      </c>
      <c r="B169" s="121"/>
      <c r="C169" s="83"/>
      <c r="D169" s="87"/>
      <c r="E169" s="121"/>
      <c r="F169" s="186"/>
      <c r="G169" s="186"/>
      <c r="H169" s="90"/>
      <c r="I169" s="82"/>
      <c r="J169" s="83"/>
      <c r="K169" s="83"/>
      <c r="L169" s="83"/>
      <c r="M169" s="83"/>
      <c r="N169" s="87"/>
      <c r="O169" s="211"/>
      <c r="P169" s="212"/>
      <c r="Q169" s="211"/>
    </row>
    <row r="170" s="55" customFormat="1" ht="36.95" customHeight="1" spans="1:17">
      <c r="A170" s="201" t="s">
        <v>863</v>
      </c>
      <c r="B170" s="121"/>
      <c r="C170" s="83"/>
      <c r="D170" s="87"/>
      <c r="E170" s="121"/>
      <c r="F170" s="83">
        <f>SUM(F171:F179)</f>
        <v>513833</v>
      </c>
      <c r="G170" s="83">
        <f>SUM(G171:G179)</f>
        <v>238000</v>
      </c>
      <c r="H170" s="90"/>
      <c r="I170" s="82"/>
      <c r="J170" s="83"/>
      <c r="K170" s="83"/>
      <c r="L170" s="83"/>
      <c r="M170" s="83"/>
      <c r="N170" s="87"/>
      <c r="O170" s="211"/>
      <c r="P170" s="212"/>
      <c r="Q170" s="211"/>
    </row>
    <row r="171" s="55" customFormat="1" ht="117.95" customHeight="1" spans="1:17">
      <c r="A171" s="84">
        <v>144</v>
      </c>
      <c r="B171" s="94" t="s">
        <v>864</v>
      </c>
      <c r="C171" s="90" t="s">
        <v>199</v>
      </c>
      <c r="D171" s="90" t="s">
        <v>133</v>
      </c>
      <c r="E171" s="94" t="s">
        <v>865</v>
      </c>
      <c r="F171" s="99">
        <v>68000</v>
      </c>
      <c r="G171" s="99">
        <v>30000</v>
      </c>
      <c r="H171" s="90" t="s">
        <v>126</v>
      </c>
      <c r="I171" s="91" t="s">
        <v>866</v>
      </c>
      <c r="J171" s="90" t="s">
        <v>867</v>
      </c>
      <c r="K171" s="48" t="s">
        <v>868</v>
      </c>
      <c r="L171" s="124" t="s">
        <v>204</v>
      </c>
      <c r="M171" s="124" t="s">
        <v>170</v>
      </c>
      <c r="N171" s="90" t="s">
        <v>121</v>
      </c>
      <c r="O171" s="211"/>
      <c r="P171" s="212"/>
      <c r="Q171" s="211"/>
    </row>
    <row r="172" s="55" customFormat="1" ht="99" customHeight="1" spans="1:17">
      <c r="A172" s="84">
        <v>145</v>
      </c>
      <c r="B172" s="94" t="s">
        <v>869</v>
      </c>
      <c r="C172" s="90" t="s">
        <v>199</v>
      </c>
      <c r="D172" s="90" t="s">
        <v>113</v>
      </c>
      <c r="E172" s="94" t="s">
        <v>870</v>
      </c>
      <c r="F172" s="99">
        <v>31000</v>
      </c>
      <c r="G172" s="90">
        <v>15000</v>
      </c>
      <c r="H172" s="90" t="s">
        <v>270</v>
      </c>
      <c r="I172" s="91" t="s">
        <v>871</v>
      </c>
      <c r="J172" s="90" t="s">
        <v>872</v>
      </c>
      <c r="K172" s="90" t="s">
        <v>873</v>
      </c>
      <c r="L172" s="124" t="s">
        <v>204</v>
      </c>
      <c r="M172" s="124" t="s">
        <v>170</v>
      </c>
      <c r="N172" s="87"/>
      <c r="O172" s="211"/>
      <c r="P172" s="212"/>
      <c r="Q172" s="211"/>
    </row>
    <row r="173" s="55" customFormat="1" ht="72" customHeight="1" spans="1:17">
      <c r="A173" s="84">
        <v>146</v>
      </c>
      <c r="B173" s="94" t="s">
        <v>874</v>
      </c>
      <c r="C173" s="48" t="s">
        <v>163</v>
      </c>
      <c r="D173" s="90" t="s">
        <v>133</v>
      </c>
      <c r="E173" s="94" t="s">
        <v>875</v>
      </c>
      <c r="F173" s="99">
        <v>51000</v>
      </c>
      <c r="G173" s="90">
        <v>25000</v>
      </c>
      <c r="H173" s="90" t="s">
        <v>191</v>
      </c>
      <c r="I173" s="91" t="s">
        <v>876</v>
      </c>
      <c r="J173" s="90" t="s">
        <v>877</v>
      </c>
      <c r="K173" s="90" t="s">
        <v>878</v>
      </c>
      <c r="L173" s="242" t="s">
        <v>204</v>
      </c>
      <c r="M173" s="124" t="s">
        <v>170</v>
      </c>
      <c r="N173" s="87"/>
      <c r="O173" s="211"/>
      <c r="P173" s="212"/>
      <c r="Q173" s="211"/>
    </row>
    <row r="174" s="55" customFormat="1" ht="124" customHeight="1" spans="1:17">
      <c r="A174" s="84">
        <v>147</v>
      </c>
      <c r="B174" s="187" t="s">
        <v>879</v>
      </c>
      <c r="C174" s="188" t="s">
        <v>163</v>
      </c>
      <c r="D174" s="187" t="s">
        <v>133</v>
      </c>
      <c r="E174" s="187" t="s">
        <v>880</v>
      </c>
      <c r="F174" s="164">
        <v>5600</v>
      </c>
      <c r="G174" s="164">
        <v>2000</v>
      </c>
      <c r="H174" s="48" t="s">
        <v>165</v>
      </c>
      <c r="I174" s="133" t="s">
        <v>881</v>
      </c>
      <c r="J174" s="133" t="s">
        <v>882</v>
      </c>
      <c r="K174" s="31" t="s">
        <v>168</v>
      </c>
      <c r="L174" s="164" t="s">
        <v>169</v>
      </c>
      <c r="M174" s="164" t="s">
        <v>170</v>
      </c>
      <c r="N174" s="87"/>
      <c r="O174" s="211"/>
      <c r="P174" s="212"/>
      <c r="Q174" s="211"/>
    </row>
    <row r="175" s="55" customFormat="1" ht="111.95" customHeight="1" spans="1:17">
      <c r="A175" s="84">
        <v>148</v>
      </c>
      <c r="B175" s="94" t="s">
        <v>883</v>
      </c>
      <c r="C175" s="95" t="s">
        <v>124</v>
      </c>
      <c r="D175" s="95" t="s">
        <v>133</v>
      </c>
      <c r="E175" s="94" t="s">
        <v>884</v>
      </c>
      <c r="F175" s="95">
        <v>79533</v>
      </c>
      <c r="G175" s="95">
        <v>30000</v>
      </c>
      <c r="H175" s="90" t="s">
        <v>270</v>
      </c>
      <c r="I175" s="94" t="s">
        <v>885</v>
      </c>
      <c r="J175" s="95" t="s">
        <v>378</v>
      </c>
      <c r="K175" s="152" t="s">
        <v>267</v>
      </c>
      <c r="L175" s="95" t="s">
        <v>130</v>
      </c>
      <c r="M175" s="95" t="s">
        <v>131</v>
      </c>
      <c r="N175" s="243" t="s">
        <v>886</v>
      </c>
      <c r="O175" s="211"/>
      <c r="P175" s="212"/>
      <c r="Q175" s="211"/>
    </row>
    <row r="176" s="55" customFormat="1" ht="114" customHeight="1" spans="1:17">
      <c r="A176" s="84">
        <v>149</v>
      </c>
      <c r="B176" s="91" t="s">
        <v>887</v>
      </c>
      <c r="C176" s="90" t="s">
        <v>124</v>
      </c>
      <c r="D176" s="90" t="s">
        <v>133</v>
      </c>
      <c r="E176" s="91" t="s">
        <v>888</v>
      </c>
      <c r="F176" s="90">
        <v>50000</v>
      </c>
      <c r="G176" s="90">
        <v>23000</v>
      </c>
      <c r="H176" s="90" t="s">
        <v>126</v>
      </c>
      <c r="I176" s="91" t="s">
        <v>889</v>
      </c>
      <c r="J176" s="90" t="s">
        <v>378</v>
      </c>
      <c r="K176" s="48" t="s">
        <v>267</v>
      </c>
      <c r="L176" s="113" t="s">
        <v>130</v>
      </c>
      <c r="M176" s="113" t="s">
        <v>131</v>
      </c>
      <c r="N176" s="87"/>
      <c r="O176" s="211"/>
      <c r="P176" s="212"/>
      <c r="Q176" s="211"/>
    </row>
    <row r="177" s="55" customFormat="1" ht="131.1" customHeight="1" spans="1:17">
      <c r="A177" s="84">
        <v>150</v>
      </c>
      <c r="B177" s="91" t="s">
        <v>890</v>
      </c>
      <c r="C177" s="135" t="s">
        <v>139</v>
      </c>
      <c r="D177" s="90" t="s">
        <v>133</v>
      </c>
      <c r="E177" s="94" t="s">
        <v>891</v>
      </c>
      <c r="F177" s="147">
        <v>120000</v>
      </c>
      <c r="G177" s="147">
        <v>55000</v>
      </c>
      <c r="H177" s="48" t="s">
        <v>141</v>
      </c>
      <c r="I177" s="94" t="s">
        <v>892</v>
      </c>
      <c r="J177" s="90" t="s">
        <v>893</v>
      </c>
      <c r="K177" s="90" t="s">
        <v>894</v>
      </c>
      <c r="L177" s="90" t="s">
        <v>145</v>
      </c>
      <c r="M177" s="126" t="s">
        <v>120</v>
      </c>
      <c r="N177" s="90"/>
      <c r="O177" s="211"/>
      <c r="P177" s="212"/>
      <c r="Q177" s="211"/>
    </row>
    <row r="178" s="55" customFormat="1" ht="201.95" customHeight="1" spans="1:17">
      <c r="A178" s="84">
        <v>151</v>
      </c>
      <c r="B178" s="91" t="s">
        <v>895</v>
      </c>
      <c r="C178" s="95" t="s">
        <v>155</v>
      </c>
      <c r="D178" s="107" t="s">
        <v>113</v>
      </c>
      <c r="E178" s="106" t="s">
        <v>896</v>
      </c>
      <c r="F178" s="107">
        <v>46700</v>
      </c>
      <c r="G178" s="107">
        <v>35000</v>
      </c>
      <c r="H178" s="90" t="s">
        <v>126</v>
      </c>
      <c r="I178" s="106" t="s">
        <v>897</v>
      </c>
      <c r="J178" s="95" t="s">
        <v>898</v>
      </c>
      <c r="K178" s="152" t="s">
        <v>899</v>
      </c>
      <c r="L178" s="90" t="s">
        <v>160</v>
      </c>
      <c r="M178" s="48" t="s">
        <v>153</v>
      </c>
      <c r="N178" s="90"/>
      <c r="O178" s="211"/>
      <c r="P178" s="212"/>
      <c r="Q178" s="211"/>
    </row>
    <row r="179" s="53" customFormat="1" ht="213" customHeight="1" spans="1:17">
      <c r="A179" s="84">
        <v>152</v>
      </c>
      <c r="B179" s="34" t="s">
        <v>900</v>
      </c>
      <c r="C179" s="37" t="s">
        <v>232</v>
      </c>
      <c r="D179" s="37" t="s">
        <v>245</v>
      </c>
      <c r="E179" s="34" t="s">
        <v>901</v>
      </c>
      <c r="F179" s="37">
        <v>62000</v>
      </c>
      <c r="G179" s="37">
        <v>23000</v>
      </c>
      <c r="H179" s="48" t="s">
        <v>126</v>
      </c>
      <c r="I179" s="34" t="s">
        <v>902</v>
      </c>
      <c r="J179" s="37" t="s">
        <v>903</v>
      </c>
      <c r="K179" s="37" t="s">
        <v>904</v>
      </c>
      <c r="L179" s="37" t="s">
        <v>237</v>
      </c>
      <c r="M179" s="37" t="s">
        <v>238</v>
      </c>
      <c r="N179" s="90" t="s">
        <v>121</v>
      </c>
      <c r="O179" s="52"/>
      <c r="P179" s="52"/>
      <c r="Q179" s="52"/>
    </row>
    <row r="180" s="55" customFormat="1" ht="36.95" customHeight="1" spans="1:17">
      <c r="A180" s="81" t="s">
        <v>905</v>
      </c>
      <c r="B180" s="121"/>
      <c r="C180" s="83"/>
      <c r="D180" s="87"/>
      <c r="E180" s="121"/>
      <c r="F180" s="83">
        <f>SUM(F181:F183)</f>
        <v>510000</v>
      </c>
      <c r="G180" s="83">
        <f>SUM(G181:G183)</f>
        <v>500000</v>
      </c>
      <c r="H180" s="90"/>
      <c r="I180" s="82"/>
      <c r="J180" s="83"/>
      <c r="K180" s="83"/>
      <c r="L180" s="83"/>
      <c r="M180" s="83"/>
      <c r="N180" s="87"/>
      <c r="O180" s="211"/>
      <c r="P180" s="212"/>
      <c r="Q180" s="211"/>
    </row>
    <row r="181" s="60" customFormat="1" ht="177.95" customHeight="1" spans="1:17">
      <c r="A181" s="90">
        <v>153</v>
      </c>
      <c r="B181" s="93" t="s">
        <v>906</v>
      </c>
      <c r="C181" s="90" t="s">
        <v>139</v>
      </c>
      <c r="D181" s="90">
        <v>2021</v>
      </c>
      <c r="E181" s="91" t="s">
        <v>907</v>
      </c>
      <c r="F181" s="90">
        <v>150000</v>
      </c>
      <c r="G181" s="90">
        <v>150000</v>
      </c>
      <c r="H181" s="48" t="s">
        <v>908</v>
      </c>
      <c r="I181" s="91" t="s">
        <v>207</v>
      </c>
      <c r="J181" s="90" t="s">
        <v>909</v>
      </c>
      <c r="K181" s="90" t="s">
        <v>910</v>
      </c>
      <c r="L181" s="90" t="s">
        <v>145</v>
      </c>
      <c r="M181" s="126" t="s">
        <v>120</v>
      </c>
      <c r="N181" s="90"/>
      <c r="O181" s="176"/>
      <c r="P181" s="176"/>
      <c r="Q181" s="176"/>
    </row>
    <row r="182" s="57" customFormat="1" ht="177.95" customHeight="1" spans="1:17">
      <c r="A182" s="90">
        <v>154</v>
      </c>
      <c r="B182" s="185" t="s">
        <v>911</v>
      </c>
      <c r="C182" s="108" t="s">
        <v>147</v>
      </c>
      <c r="D182" s="108" t="s">
        <v>113</v>
      </c>
      <c r="E182" s="185" t="s">
        <v>912</v>
      </c>
      <c r="F182" s="108">
        <v>20000</v>
      </c>
      <c r="G182" s="108">
        <v>10000</v>
      </c>
      <c r="H182" s="48" t="s">
        <v>141</v>
      </c>
      <c r="I182" s="185" t="s">
        <v>913</v>
      </c>
      <c r="J182" s="108" t="s">
        <v>914</v>
      </c>
      <c r="K182" s="108" t="s">
        <v>915</v>
      </c>
      <c r="L182" s="108" t="s">
        <v>152</v>
      </c>
      <c r="M182" s="108" t="s">
        <v>153</v>
      </c>
      <c r="N182" s="90"/>
      <c r="O182" s="176"/>
      <c r="P182" s="176"/>
      <c r="Q182" s="176"/>
    </row>
    <row r="183" s="57" customFormat="1" ht="171.95" customHeight="1" spans="1:17">
      <c r="A183" s="90">
        <v>155</v>
      </c>
      <c r="B183" s="93" t="s">
        <v>916</v>
      </c>
      <c r="C183" s="90" t="s">
        <v>322</v>
      </c>
      <c r="D183" s="90">
        <v>2021</v>
      </c>
      <c r="E183" s="91" t="s">
        <v>917</v>
      </c>
      <c r="F183" s="90">
        <v>340000</v>
      </c>
      <c r="G183" s="90">
        <v>340000</v>
      </c>
      <c r="H183" s="90" t="s">
        <v>329</v>
      </c>
      <c r="I183" s="91" t="s">
        <v>207</v>
      </c>
      <c r="J183" s="90" t="s">
        <v>918</v>
      </c>
      <c r="K183" s="90" t="s">
        <v>918</v>
      </c>
      <c r="L183" s="90" t="s">
        <v>320</v>
      </c>
      <c r="M183" s="90" t="s">
        <v>326</v>
      </c>
      <c r="N183" s="90"/>
      <c r="O183" s="176"/>
      <c r="P183" s="176"/>
      <c r="Q183" s="176"/>
    </row>
    <row r="184" s="55" customFormat="1" ht="36.95" customHeight="1" spans="1:17">
      <c r="A184" s="201" t="s">
        <v>919</v>
      </c>
      <c r="B184" s="121"/>
      <c r="C184" s="83"/>
      <c r="D184" s="87"/>
      <c r="E184" s="121"/>
      <c r="F184" s="83">
        <f>SUM(F185:F186)</f>
        <v>14000</v>
      </c>
      <c r="G184" s="83">
        <f>SUM(G185:G186)</f>
        <v>14000</v>
      </c>
      <c r="H184" s="90"/>
      <c r="I184" s="82"/>
      <c r="J184" s="83"/>
      <c r="K184" s="83"/>
      <c r="L184" s="83"/>
      <c r="M184" s="83"/>
      <c r="N184" s="87"/>
      <c r="O184" s="211"/>
      <c r="P184" s="212"/>
      <c r="Q184" s="211"/>
    </row>
    <row r="185" s="55" customFormat="1" ht="81.95" customHeight="1" spans="1:17">
      <c r="A185" s="84">
        <v>156</v>
      </c>
      <c r="B185" s="91" t="s">
        <v>920</v>
      </c>
      <c r="C185" s="90" t="s">
        <v>199</v>
      </c>
      <c r="D185" s="90">
        <v>2021</v>
      </c>
      <c r="E185" s="91" t="s">
        <v>921</v>
      </c>
      <c r="F185" s="90">
        <v>5000</v>
      </c>
      <c r="G185" s="90">
        <v>5000</v>
      </c>
      <c r="H185" s="90" t="s">
        <v>329</v>
      </c>
      <c r="I185" s="91" t="s">
        <v>207</v>
      </c>
      <c r="J185" s="90" t="s">
        <v>922</v>
      </c>
      <c r="K185" s="48" t="s">
        <v>923</v>
      </c>
      <c r="L185" s="124" t="s">
        <v>204</v>
      </c>
      <c r="M185" s="124" t="s">
        <v>170</v>
      </c>
      <c r="N185" s="87"/>
      <c r="O185" s="211"/>
      <c r="P185" s="212"/>
      <c r="Q185" s="211"/>
    </row>
    <row r="186" s="55" customFormat="1" ht="90" customHeight="1" spans="1:17">
      <c r="A186" s="84">
        <v>157</v>
      </c>
      <c r="B186" s="91" t="s">
        <v>924</v>
      </c>
      <c r="C186" s="95" t="s">
        <v>155</v>
      </c>
      <c r="D186" s="107">
        <v>2021</v>
      </c>
      <c r="E186" s="94" t="s">
        <v>925</v>
      </c>
      <c r="F186" s="219">
        <v>9000</v>
      </c>
      <c r="G186" s="219">
        <v>9000</v>
      </c>
      <c r="H186" s="90" t="s">
        <v>126</v>
      </c>
      <c r="I186" s="228" t="s">
        <v>207</v>
      </c>
      <c r="J186" s="90" t="s">
        <v>926</v>
      </c>
      <c r="K186" s="90" t="s">
        <v>927</v>
      </c>
      <c r="L186" s="90" t="s">
        <v>160</v>
      </c>
      <c r="M186" s="48" t="s">
        <v>153</v>
      </c>
      <c r="N186" s="87" t="s">
        <v>423</v>
      </c>
      <c r="O186" s="211"/>
      <c r="P186" s="212"/>
      <c r="Q186" s="211"/>
    </row>
    <row r="187" s="166" customFormat="1" ht="48.95" customHeight="1" spans="1:17">
      <c r="A187" s="201" t="s">
        <v>928</v>
      </c>
      <c r="B187" s="121"/>
      <c r="C187" s="83"/>
      <c r="D187" s="87"/>
      <c r="E187" s="121"/>
      <c r="F187" s="83">
        <f>SUM(F188:F188)</f>
        <v>6000</v>
      </c>
      <c r="G187" s="83">
        <f>SUM(G188:G188)</f>
        <v>5000</v>
      </c>
      <c r="H187" s="90"/>
      <c r="I187" s="82"/>
      <c r="J187" s="83"/>
      <c r="K187" s="83"/>
      <c r="L187" s="83"/>
      <c r="M187" s="83"/>
      <c r="N187" s="87"/>
      <c r="O187" s="211"/>
      <c r="P187" s="212"/>
      <c r="Q187" s="211"/>
    </row>
    <row r="188" s="166" customFormat="1" ht="69.95" customHeight="1" spans="1:17">
      <c r="A188" s="84">
        <v>158</v>
      </c>
      <c r="B188" s="91" t="s">
        <v>929</v>
      </c>
      <c r="C188" s="95" t="s">
        <v>155</v>
      </c>
      <c r="D188" s="107" t="s">
        <v>113</v>
      </c>
      <c r="E188" s="94" t="s">
        <v>930</v>
      </c>
      <c r="F188" s="219">
        <v>6000</v>
      </c>
      <c r="G188" s="219">
        <v>5000</v>
      </c>
      <c r="H188" s="90" t="s">
        <v>126</v>
      </c>
      <c r="I188" s="228" t="s">
        <v>931</v>
      </c>
      <c r="J188" s="90" t="s">
        <v>932</v>
      </c>
      <c r="K188" s="90" t="s">
        <v>933</v>
      </c>
      <c r="L188" s="90" t="s">
        <v>160</v>
      </c>
      <c r="M188" s="48" t="s">
        <v>153</v>
      </c>
      <c r="N188" s="87" t="s">
        <v>423</v>
      </c>
      <c r="O188" s="211"/>
      <c r="P188" s="212"/>
      <c r="Q188" s="211"/>
    </row>
    <row r="189" s="166" customFormat="1" ht="36.95" customHeight="1" spans="1:17">
      <c r="A189" s="238" t="s">
        <v>934</v>
      </c>
      <c r="B189" s="239"/>
      <c r="C189" s="83"/>
      <c r="D189" s="87"/>
      <c r="E189" s="121"/>
      <c r="F189" s="83">
        <f>SUM(F190:F196)</f>
        <v>224210</v>
      </c>
      <c r="G189" s="83">
        <f>SUM(G190:G196)</f>
        <v>148100</v>
      </c>
      <c r="H189" s="90"/>
      <c r="I189" s="82"/>
      <c r="J189" s="83"/>
      <c r="K189" s="83"/>
      <c r="L189" s="83"/>
      <c r="M189" s="83"/>
      <c r="N189" s="87"/>
      <c r="O189" s="211"/>
      <c r="P189" s="212"/>
      <c r="Q189" s="211"/>
    </row>
    <row r="190" ht="80.1" customHeight="1" spans="1:14">
      <c r="A190" s="90">
        <v>159</v>
      </c>
      <c r="B190" s="91" t="s">
        <v>935</v>
      </c>
      <c r="C190" s="90" t="s">
        <v>244</v>
      </c>
      <c r="D190" s="90" t="s">
        <v>133</v>
      </c>
      <c r="E190" s="91" t="s">
        <v>936</v>
      </c>
      <c r="F190" s="90">
        <v>28000</v>
      </c>
      <c r="G190" s="90">
        <v>7000</v>
      </c>
      <c r="H190" s="48" t="s">
        <v>937</v>
      </c>
      <c r="I190" s="91" t="s">
        <v>938</v>
      </c>
      <c r="J190" s="90" t="s">
        <v>939</v>
      </c>
      <c r="K190" s="90" t="s">
        <v>940</v>
      </c>
      <c r="L190" s="48" t="s">
        <v>941</v>
      </c>
      <c r="M190" s="48" t="s">
        <v>942</v>
      </c>
      <c r="N190" s="90"/>
    </row>
    <row r="191" ht="114.95" customHeight="1" spans="1:14">
      <c r="A191" s="90">
        <v>160</v>
      </c>
      <c r="B191" s="93" t="s">
        <v>943</v>
      </c>
      <c r="C191" s="90" t="s">
        <v>124</v>
      </c>
      <c r="D191" s="90" t="s">
        <v>113</v>
      </c>
      <c r="E191" s="93" t="s">
        <v>944</v>
      </c>
      <c r="F191" s="99">
        <v>63500</v>
      </c>
      <c r="G191" s="99">
        <v>32500</v>
      </c>
      <c r="H191" s="90" t="s">
        <v>270</v>
      </c>
      <c r="I191" s="129" t="s">
        <v>945</v>
      </c>
      <c r="J191" s="90" t="s">
        <v>946</v>
      </c>
      <c r="K191" s="48" t="s">
        <v>947</v>
      </c>
      <c r="L191" s="113" t="s">
        <v>130</v>
      </c>
      <c r="M191" s="113" t="s">
        <v>131</v>
      </c>
      <c r="N191" s="87"/>
    </row>
    <row r="192" ht="104.1" customHeight="1" spans="1:14">
      <c r="A192" s="90">
        <v>161</v>
      </c>
      <c r="B192" s="91" t="s">
        <v>948</v>
      </c>
      <c r="C192" s="90" t="s">
        <v>124</v>
      </c>
      <c r="D192" s="90" t="s">
        <v>133</v>
      </c>
      <c r="E192" s="91" t="s">
        <v>949</v>
      </c>
      <c r="F192" s="99">
        <v>12710</v>
      </c>
      <c r="G192" s="99">
        <v>7600</v>
      </c>
      <c r="H192" s="90" t="s">
        <v>126</v>
      </c>
      <c r="I192" s="244" t="s">
        <v>950</v>
      </c>
      <c r="J192" s="90" t="s">
        <v>378</v>
      </c>
      <c r="K192" s="48" t="s">
        <v>379</v>
      </c>
      <c r="L192" s="113" t="s">
        <v>130</v>
      </c>
      <c r="M192" s="113" t="s">
        <v>131</v>
      </c>
      <c r="N192" s="87"/>
    </row>
    <row r="193" ht="86.1" customHeight="1" spans="1:14">
      <c r="A193" s="90">
        <v>162</v>
      </c>
      <c r="B193" s="93" t="s">
        <v>951</v>
      </c>
      <c r="C193" s="102" t="s">
        <v>139</v>
      </c>
      <c r="D193" s="90">
        <v>2021</v>
      </c>
      <c r="E193" s="94" t="s">
        <v>952</v>
      </c>
      <c r="F193" s="90">
        <v>46000</v>
      </c>
      <c r="G193" s="90">
        <v>46000</v>
      </c>
      <c r="H193" s="90" t="s">
        <v>247</v>
      </c>
      <c r="I193" s="94" t="s">
        <v>207</v>
      </c>
      <c r="J193" s="90" t="s">
        <v>953</v>
      </c>
      <c r="K193" s="84" t="s">
        <v>954</v>
      </c>
      <c r="L193" s="90" t="s">
        <v>145</v>
      </c>
      <c r="M193" s="126" t="s">
        <v>120</v>
      </c>
      <c r="N193" s="90"/>
    </row>
    <row r="194" ht="86.1" customHeight="1" spans="1:14">
      <c r="A194" s="90">
        <v>163</v>
      </c>
      <c r="B194" s="198" t="s">
        <v>955</v>
      </c>
      <c r="C194" s="179" t="s">
        <v>112</v>
      </c>
      <c r="D194" s="139" t="s">
        <v>113</v>
      </c>
      <c r="E194" s="200" t="s">
        <v>956</v>
      </c>
      <c r="F194" s="199">
        <v>13000</v>
      </c>
      <c r="G194" s="199">
        <v>9000</v>
      </c>
      <c r="H194" s="48" t="s">
        <v>270</v>
      </c>
      <c r="I194" s="200" t="s">
        <v>957</v>
      </c>
      <c r="J194" s="203" t="s">
        <v>958</v>
      </c>
      <c r="K194" s="199" t="s">
        <v>302</v>
      </c>
      <c r="L194" s="37" t="s">
        <v>119</v>
      </c>
      <c r="M194" s="126" t="s">
        <v>120</v>
      </c>
      <c r="N194" s="90"/>
    </row>
    <row r="195" ht="107" customHeight="1" spans="1:14">
      <c r="A195" s="90">
        <v>164</v>
      </c>
      <c r="B195" s="34" t="s">
        <v>959</v>
      </c>
      <c r="C195" s="37" t="s">
        <v>232</v>
      </c>
      <c r="D195" s="109" t="s">
        <v>113</v>
      </c>
      <c r="E195" s="34" t="s">
        <v>960</v>
      </c>
      <c r="F195" s="109">
        <v>45000</v>
      </c>
      <c r="G195" s="109">
        <v>30000</v>
      </c>
      <c r="H195" s="48" t="s">
        <v>270</v>
      </c>
      <c r="I195" s="34" t="s">
        <v>961</v>
      </c>
      <c r="J195" s="108" t="s">
        <v>962</v>
      </c>
      <c r="K195" s="108" t="s">
        <v>963</v>
      </c>
      <c r="L195" s="37" t="s">
        <v>237</v>
      </c>
      <c r="M195" s="37" t="s">
        <v>238</v>
      </c>
      <c r="N195" s="90" t="s">
        <v>121</v>
      </c>
    </row>
    <row r="196" ht="75" customHeight="1" spans="1:14">
      <c r="A196" s="90">
        <v>165</v>
      </c>
      <c r="B196" s="185" t="s">
        <v>964</v>
      </c>
      <c r="C196" s="108" t="s">
        <v>417</v>
      </c>
      <c r="D196" s="109">
        <v>2021</v>
      </c>
      <c r="E196" s="185" t="s">
        <v>965</v>
      </c>
      <c r="F196" s="220">
        <v>16000</v>
      </c>
      <c r="G196" s="220">
        <v>16000</v>
      </c>
      <c r="H196" s="245" t="s">
        <v>126</v>
      </c>
      <c r="I196" s="185" t="s">
        <v>234</v>
      </c>
      <c r="J196" s="108" t="s">
        <v>966</v>
      </c>
      <c r="K196" s="108" t="s">
        <v>967</v>
      </c>
      <c r="L196" s="108" t="s">
        <v>422</v>
      </c>
      <c r="M196" s="108" t="s">
        <v>337</v>
      </c>
      <c r="N196" s="90" t="s">
        <v>121</v>
      </c>
    </row>
  </sheetData>
  <mergeCells count="2156">
    <mergeCell ref="A1:B1"/>
    <mergeCell ref="A2:N2"/>
    <mergeCell ref="A3:C3"/>
    <mergeCell ref="L3:N3"/>
    <mergeCell ref="J4:K4"/>
    <mergeCell ref="L4:M4"/>
    <mergeCell ref="A9:B9"/>
    <mergeCell ref="A10:B10"/>
    <mergeCell ref="A12:B12"/>
    <mergeCell ref="O12:P12"/>
    <mergeCell ref="Q12:R12"/>
    <mergeCell ref="S12:T12"/>
    <mergeCell ref="U12:V12"/>
    <mergeCell ref="W12:X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BL12:BM12"/>
    <mergeCell ref="BN12:BO12"/>
    <mergeCell ref="BP12:BQ12"/>
    <mergeCell ref="BR12:BS12"/>
    <mergeCell ref="BT12:BU12"/>
    <mergeCell ref="BV12:BW12"/>
    <mergeCell ref="BX12:BY12"/>
    <mergeCell ref="BZ12:CA12"/>
    <mergeCell ref="CB12:CC12"/>
    <mergeCell ref="CD12:CE12"/>
    <mergeCell ref="CF12:CG12"/>
    <mergeCell ref="CH12:CI12"/>
    <mergeCell ref="CJ12:CK12"/>
    <mergeCell ref="CL12:CM12"/>
    <mergeCell ref="CN12:CO12"/>
    <mergeCell ref="CP12:CQ12"/>
    <mergeCell ref="CR12:CS12"/>
    <mergeCell ref="CT12:CU12"/>
    <mergeCell ref="CV12:CW12"/>
    <mergeCell ref="CX12:CY12"/>
    <mergeCell ref="CZ12:DA12"/>
    <mergeCell ref="DB12:DC12"/>
    <mergeCell ref="DD12:DE12"/>
    <mergeCell ref="DF12:DG12"/>
    <mergeCell ref="DH12:DI12"/>
    <mergeCell ref="DJ12:DK12"/>
    <mergeCell ref="DL12:DM12"/>
    <mergeCell ref="DN12:DO12"/>
    <mergeCell ref="DP12:DQ12"/>
    <mergeCell ref="DR12:DS12"/>
    <mergeCell ref="DT12:DU12"/>
    <mergeCell ref="DV12:DW12"/>
    <mergeCell ref="DX12:DY12"/>
    <mergeCell ref="DZ12:EA12"/>
    <mergeCell ref="EB12:EC12"/>
    <mergeCell ref="ED12:EE12"/>
    <mergeCell ref="EF12:EG12"/>
    <mergeCell ref="EH12:EI12"/>
    <mergeCell ref="EJ12:EK12"/>
    <mergeCell ref="EL12:EM12"/>
    <mergeCell ref="EN12:EO12"/>
    <mergeCell ref="EP12:EQ12"/>
    <mergeCell ref="ER12:ES12"/>
    <mergeCell ref="ET12:EU12"/>
    <mergeCell ref="EV12:EW12"/>
    <mergeCell ref="EX12:EY12"/>
    <mergeCell ref="EZ12:FA12"/>
    <mergeCell ref="FB12:FC12"/>
    <mergeCell ref="FD12:FE12"/>
    <mergeCell ref="FF12:FG12"/>
    <mergeCell ref="FH12:FI12"/>
    <mergeCell ref="FJ12:FK12"/>
    <mergeCell ref="FL12:FM12"/>
    <mergeCell ref="FN12:FO12"/>
    <mergeCell ref="FP12:FQ12"/>
    <mergeCell ref="FR12:FS12"/>
    <mergeCell ref="FT12:FU12"/>
    <mergeCell ref="FV12:FW12"/>
    <mergeCell ref="FX12:FY12"/>
    <mergeCell ref="FZ12:GA12"/>
    <mergeCell ref="GB12:GC12"/>
    <mergeCell ref="GD12:GE12"/>
    <mergeCell ref="GF12:GG12"/>
    <mergeCell ref="GH12:GI12"/>
    <mergeCell ref="GJ12:GK12"/>
    <mergeCell ref="GL12:GM12"/>
    <mergeCell ref="GN12:GO12"/>
    <mergeCell ref="GP12:GQ12"/>
    <mergeCell ref="GR12:GS12"/>
    <mergeCell ref="GT12:GU12"/>
    <mergeCell ref="GV12:GW12"/>
    <mergeCell ref="GX12:GY12"/>
    <mergeCell ref="GZ12:HA12"/>
    <mergeCell ref="HB12:HC12"/>
    <mergeCell ref="HD12:HE12"/>
    <mergeCell ref="HF12:HG12"/>
    <mergeCell ref="HH12:HI12"/>
    <mergeCell ref="HJ12:HK12"/>
    <mergeCell ref="HL12:HM12"/>
    <mergeCell ref="HN12:HO12"/>
    <mergeCell ref="HP12:HQ12"/>
    <mergeCell ref="HR12:HS12"/>
    <mergeCell ref="O18:P18"/>
    <mergeCell ref="Q18:R18"/>
    <mergeCell ref="S18:T18"/>
    <mergeCell ref="U18:V18"/>
    <mergeCell ref="W18:X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BT18:BU18"/>
    <mergeCell ref="BV18:BW18"/>
    <mergeCell ref="BX18:BY18"/>
    <mergeCell ref="BZ18:CA18"/>
    <mergeCell ref="CB18:CC18"/>
    <mergeCell ref="CD18:CE18"/>
    <mergeCell ref="CF18:CG18"/>
    <mergeCell ref="CH18:CI18"/>
    <mergeCell ref="CJ18:CK18"/>
    <mergeCell ref="CL18:CM18"/>
    <mergeCell ref="CN18:CO18"/>
    <mergeCell ref="CP18:CQ18"/>
    <mergeCell ref="CR18:CS18"/>
    <mergeCell ref="CT18:CU18"/>
    <mergeCell ref="CV18:CW18"/>
    <mergeCell ref="CX18:CY18"/>
    <mergeCell ref="CZ18:DA18"/>
    <mergeCell ref="DB18:DC18"/>
    <mergeCell ref="DD18:DE18"/>
    <mergeCell ref="DF18:DG18"/>
    <mergeCell ref="DH18:DI18"/>
    <mergeCell ref="DJ18:DK18"/>
    <mergeCell ref="DL18:DM18"/>
    <mergeCell ref="DN18:DO18"/>
    <mergeCell ref="DP18:DQ18"/>
    <mergeCell ref="DR18:DS18"/>
    <mergeCell ref="DT18:DU18"/>
    <mergeCell ref="DV18:DW18"/>
    <mergeCell ref="DX18:DY18"/>
    <mergeCell ref="DZ18:EA18"/>
    <mergeCell ref="EB18:EC18"/>
    <mergeCell ref="ED18:EE18"/>
    <mergeCell ref="EF18:EG18"/>
    <mergeCell ref="EH18:EI18"/>
    <mergeCell ref="EJ18:EK18"/>
    <mergeCell ref="EL18:EM18"/>
    <mergeCell ref="EN18:EO18"/>
    <mergeCell ref="EP18:EQ18"/>
    <mergeCell ref="ER18:ES18"/>
    <mergeCell ref="ET18:EU18"/>
    <mergeCell ref="EV18:EW18"/>
    <mergeCell ref="EX18:EY18"/>
    <mergeCell ref="EZ18:FA18"/>
    <mergeCell ref="FB18:FC18"/>
    <mergeCell ref="FD18:FE18"/>
    <mergeCell ref="FF18:FG18"/>
    <mergeCell ref="FH18:FI18"/>
    <mergeCell ref="FJ18:FK18"/>
    <mergeCell ref="FL18:FM18"/>
    <mergeCell ref="FN18:FO18"/>
    <mergeCell ref="FP18:FQ18"/>
    <mergeCell ref="FR18:FS18"/>
    <mergeCell ref="FT18:FU18"/>
    <mergeCell ref="FV18:FW18"/>
    <mergeCell ref="FX18:FY18"/>
    <mergeCell ref="FZ18:GA18"/>
    <mergeCell ref="GB18:GC18"/>
    <mergeCell ref="GD18:GE18"/>
    <mergeCell ref="GF18:GG18"/>
    <mergeCell ref="GH18:GI18"/>
    <mergeCell ref="GJ18:GK18"/>
    <mergeCell ref="GL18:GM18"/>
    <mergeCell ref="GN18:GO18"/>
    <mergeCell ref="GP18:GQ18"/>
    <mergeCell ref="GR18:GS18"/>
    <mergeCell ref="GT18:GU18"/>
    <mergeCell ref="GV18:GW18"/>
    <mergeCell ref="GX18:GY18"/>
    <mergeCell ref="GZ18:HA18"/>
    <mergeCell ref="HB18:HC18"/>
    <mergeCell ref="HD18:HE18"/>
    <mergeCell ref="HF18:HG18"/>
    <mergeCell ref="HH18:HI18"/>
    <mergeCell ref="HJ18:HK18"/>
    <mergeCell ref="HL18:HM18"/>
    <mergeCell ref="HN18:HO18"/>
    <mergeCell ref="HP18:HQ18"/>
    <mergeCell ref="HR18:HS18"/>
    <mergeCell ref="A24:B24"/>
    <mergeCell ref="O24:P24"/>
    <mergeCell ref="Q24:R24"/>
    <mergeCell ref="S24:T24"/>
    <mergeCell ref="U24:V24"/>
    <mergeCell ref="W24:X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T24:AU24"/>
    <mergeCell ref="AV24:AW24"/>
    <mergeCell ref="AX24:AY24"/>
    <mergeCell ref="AZ24:BA24"/>
    <mergeCell ref="BB24:BC24"/>
    <mergeCell ref="BD24:BE24"/>
    <mergeCell ref="BF24:BG24"/>
    <mergeCell ref="BH24:BI24"/>
    <mergeCell ref="BJ24:BK24"/>
    <mergeCell ref="BL24:BM24"/>
    <mergeCell ref="BN24:BO24"/>
    <mergeCell ref="BP24:BQ24"/>
    <mergeCell ref="BR24:BS24"/>
    <mergeCell ref="BT24:BU24"/>
    <mergeCell ref="BV24:BW24"/>
    <mergeCell ref="BX24:BY24"/>
    <mergeCell ref="BZ24:CA24"/>
    <mergeCell ref="CB24:CC24"/>
    <mergeCell ref="CD24:CE24"/>
    <mergeCell ref="CF24:CG24"/>
    <mergeCell ref="CH24:CI24"/>
    <mergeCell ref="CJ24:CK24"/>
    <mergeCell ref="CL24:CM24"/>
    <mergeCell ref="CN24:CO24"/>
    <mergeCell ref="CP24:CQ24"/>
    <mergeCell ref="CR24:CS24"/>
    <mergeCell ref="CT24:CU24"/>
    <mergeCell ref="CV24:CW24"/>
    <mergeCell ref="CX24:CY24"/>
    <mergeCell ref="CZ24:DA24"/>
    <mergeCell ref="DB24:DC24"/>
    <mergeCell ref="DD24:DE24"/>
    <mergeCell ref="DF24:DG24"/>
    <mergeCell ref="DH24:DI24"/>
    <mergeCell ref="DJ24:DK24"/>
    <mergeCell ref="DL24:DM24"/>
    <mergeCell ref="DN24:DO24"/>
    <mergeCell ref="DP24:DQ24"/>
    <mergeCell ref="DR24:DS24"/>
    <mergeCell ref="DT24:DU24"/>
    <mergeCell ref="DV24:DW24"/>
    <mergeCell ref="DX24:DY24"/>
    <mergeCell ref="DZ24:EA24"/>
    <mergeCell ref="EB24:EC24"/>
    <mergeCell ref="ED24:EE24"/>
    <mergeCell ref="EF24:EG24"/>
    <mergeCell ref="EH24:EI24"/>
    <mergeCell ref="EJ24:EK24"/>
    <mergeCell ref="EL24:EM24"/>
    <mergeCell ref="EN24:EO24"/>
    <mergeCell ref="EP24:EQ24"/>
    <mergeCell ref="ER24:ES24"/>
    <mergeCell ref="ET24:EU24"/>
    <mergeCell ref="EV24:EW24"/>
    <mergeCell ref="EX24:EY24"/>
    <mergeCell ref="EZ24:FA24"/>
    <mergeCell ref="FB24:FC24"/>
    <mergeCell ref="FD24:FE24"/>
    <mergeCell ref="FF24:FG24"/>
    <mergeCell ref="FH24:FI24"/>
    <mergeCell ref="FJ24:FK24"/>
    <mergeCell ref="FL24:FM24"/>
    <mergeCell ref="FN24:FO24"/>
    <mergeCell ref="FP24:FQ24"/>
    <mergeCell ref="FR24:FS24"/>
    <mergeCell ref="FT24:FU24"/>
    <mergeCell ref="FV24:FW24"/>
    <mergeCell ref="FX24:FY24"/>
    <mergeCell ref="FZ24:GA24"/>
    <mergeCell ref="GB24:GC24"/>
    <mergeCell ref="GD24:GE24"/>
    <mergeCell ref="GF24:GG24"/>
    <mergeCell ref="GH24:GI24"/>
    <mergeCell ref="GJ24:GK24"/>
    <mergeCell ref="GL24:GM24"/>
    <mergeCell ref="GN24:GO24"/>
    <mergeCell ref="GP24:GQ24"/>
    <mergeCell ref="GR24:GS24"/>
    <mergeCell ref="GT24:GU24"/>
    <mergeCell ref="GV24:GW24"/>
    <mergeCell ref="GX24:GY24"/>
    <mergeCell ref="GZ24:HA24"/>
    <mergeCell ref="HB24:HC24"/>
    <mergeCell ref="HD24:HE24"/>
    <mergeCell ref="HF24:HG24"/>
    <mergeCell ref="HH24:HI24"/>
    <mergeCell ref="HJ24:HK24"/>
    <mergeCell ref="HL24:HM24"/>
    <mergeCell ref="HN24:HO24"/>
    <mergeCell ref="HP24:HQ24"/>
    <mergeCell ref="HR24:HS24"/>
    <mergeCell ref="A33:B33"/>
    <mergeCell ref="O33:P33"/>
    <mergeCell ref="Q33:R33"/>
    <mergeCell ref="S33:T33"/>
    <mergeCell ref="U33:V33"/>
    <mergeCell ref="W33:X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R33:AS33"/>
    <mergeCell ref="AT33:AU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BP33:BQ33"/>
    <mergeCell ref="BR33:BS33"/>
    <mergeCell ref="BT33:BU33"/>
    <mergeCell ref="BV33:BW33"/>
    <mergeCell ref="BX33:BY33"/>
    <mergeCell ref="BZ33:CA33"/>
    <mergeCell ref="CB33:CC33"/>
    <mergeCell ref="CD33:CE33"/>
    <mergeCell ref="CF33:CG33"/>
    <mergeCell ref="CH33:CI33"/>
    <mergeCell ref="CJ33:CK33"/>
    <mergeCell ref="CL33:CM33"/>
    <mergeCell ref="CN33:CO33"/>
    <mergeCell ref="CP33:CQ33"/>
    <mergeCell ref="CR33:CS33"/>
    <mergeCell ref="CT33:CU33"/>
    <mergeCell ref="CV33:CW33"/>
    <mergeCell ref="CX33:CY33"/>
    <mergeCell ref="CZ33:DA33"/>
    <mergeCell ref="DB33:DC33"/>
    <mergeCell ref="DD33:DE33"/>
    <mergeCell ref="DF33:DG33"/>
    <mergeCell ref="DH33:DI33"/>
    <mergeCell ref="DJ33:DK33"/>
    <mergeCell ref="DL33:DM33"/>
    <mergeCell ref="DN33:DO33"/>
    <mergeCell ref="DP33:DQ33"/>
    <mergeCell ref="DR33:DS33"/>
    <mergeCell ref="DT33:DU33"/>
    <mergeCell ref="DV33:DW33"/>
    <mergeCell ref="DX33:DY33"/>
    <mergeCell ref="DZ33:EA33"/>
    <mergeCell ref="EB33:EC33"/>
    <mergeCell ref="ED33:EE33"/>
    <mergeCell ref="EF33:EG33"/>
    <mergeCell ref="EH33:EI33"/>
    <mergeCell ref="EJ33:EK33"/>
    <mergeCell ref="EL33:EM33"/>
    <mergeCell ref="EN33:EO33"/>
    <mergeCell ref="EP33:EQ33"/>
    <mergeCell ref="ER33:ES33"/>
    <mergeCell ref="ET33:EU33"/>
    <mergeCell ref="EV33:EW33"/>
    <mergeCell ref="EX33:EY33"/>
    <mergeCell ref="EZ33:FA33"/>
    <mergeCell ref="FB33:FC33"/>
    <mergeCell ref="FD33:FE33"/>
    <mergeCell ref="FF33:FG33"/>
    <mergeCell ref="FH33:FI33"/>
    <mergeCell ref="FJ33:FK33"/>
    <mergeCell ref="FL33:FM33"/>
    <mergeCell ref="FN33:FO33"/>
    <mergeCell ref="FP33:FQ33"/>
    <mergeCell ref="FR33:FS33"/>
    <mergeCell ref="FT33:FU33"/>
    <mergeCell ref="FV33:FW33"/>
    <mergeCell ref="FX33:FY33"/>
    <mergeCell ref="FZ33:GA33"/>
    <mergeCell ref="GB33:GC33"/>
    <mergeCell ref="GD33:GE33"/>
    <mergeCell ref="GF33:GG33"/>
    <mergeCell ref="GH33:GI33"/>
    <mergeCell ref="GJ33:GK33"/>
    <mergeCell ref="GL33:GM33"/>
    <mergeCell ref="GN33:GO33"/>
    <mergeCell ref="GP33:GQ33"/>
    <mergeCell ref="GR33:GS33"/>
    <mergeCell ref="GT33:GU33"/>
    <mergeCell ref="GV33:GW33"/>
    <mergeCell ref="GX33:GY33"/>
    <mergeCell ref="GZ33:HA33"/>
    <mergeCell ref="HB33:HC33"/>
    <mergeCell ref="HD33:HE33"/>
    <mergeCell ref="HF33:HG33"/>
    <mergeCell ref="HH33:HI33"/>
    <mergeCell ref="HJ33:HK33"/>
    <mergeCell ref="HL33:HM33"/>
    <mergeCell ref="HN33:HO33"/>
    <mergeCell ref="HP33:HQ33"/>
    <mergeCell ref="HR33:HS33"/>
    <mergeCell ref="A51:B51"/>
    <mergeCell ref="O51:P51"/>
    <mergeCell ref="Q51:R51"/>
    <mergeCell ref="S51:T51"/>
    <mergeCell ref="U51:V51"/>
    <mergeCell ref="W51:X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AX51:AY51"/>
    <mergeCell ref="AZ51:BA51"/>
    <mergeCell ref="BB51:BC51"/>
    <mergeCell ref="BD51:BE51"/>
    <mergeCell ref="BF51:BG51"/>
    <mergeCell ref="BH51:BI51"/>
    <mergeCell ref="BJ51:BK51"/>
    <mergeCell ref="BL51:BM51"/>
    <mergeCell ref="BN51:BO51"/>
    <mergeCell ref="BP51:BQ51"/>
    <mergeCell ref="BR51:BS51"/>
    <mergeCell ref="BT51:BU51"/>
    <mergeCell ref="BV51:BW51"/>
    <mergeCell ref="BX51:BY51"/>
    <mergeCell ref="BZ51:CA51"/>
    <mergeCell ref="CB51:CC51"/>
    <mergeCell ref="CD51:CE51"/>
    <mergeCell ref="CF51:CG51"/>
    <mergeCell ref="CH51:CI51"/>
    <mergeCell ref="CJ51:CK51"/>
    <mergeCell ref="CL51:CM51"/>
    <mergeCell ref="CN51:CO51"/>
    <mergeCell ref="CP51:CQ51"/>
    <mergeCell ref="CR51:CS51"/>
    <mergeCell ref="CT51:CU51"/>
    <mergeCell ref="CV51:CW51"/>
    <mergeCell ref="CX51:CY51"/>
    <mergeCell ref="CZ51:DA51"/>
    <mergeCell ref="DB51:DC51"/>
    <mergeCell ref="DD51:DE51"/>
    <mergeCell ref="DF51:DG51"/>
    <mergeCell ref="DH51:DI51"/>
    <mergeCell ref="DJ51:DK51"/>
    <mergeCell ref="DL51:DM51"/>
    <mergeCell ref="DN51:DO51"/>
    <mergeCell ref="DP51:DQ51"/>
    <mergeCell ref="DR51:DS51"/>
    <mergeCell ref="DT51:DU51"/>
    <mergeCell ref="DV51:DW51"/>
    <mergeCell ref="DX51:DY51"/>
    <mergeCell ref="DZ51:EA51"/>
    <mergeCell ref="EB51:EC51"/>
    <mergeCell ref="ED51:EE51"/>
    <mergeCell ref="EF51:EG51"/>
    <mergeCell ref="EH51:EI51"/>
    <mergeCell ref="EJ51:EK51"/>
    <mergeCell ref="EL51:EM51"/>
    <mergeCell ref="EN51:EO51"/>
    <mergeCell ref="EP51:EQ51"/>
    <mergeCell ref="ER51:ES51"/>
    <mergeCell ref="ET51:EU51"/>
    <mergeCell ref="EV51:EW51"/>
    <mergeCell ref="EX51:EY51"/>
    <mergeCell ref="EZ51:FA51"/>
    <mergeCell ref="FB51:FC51"/>
    <mergeCell ref="FD51:FE51"/>
    <mergeCell ref="FF51:FG51"/>
    <mergeCell ref="FH51:FI51"/>
    <mergeCell ref="FJ51:FK51"/>
    <mergeCell ref="FL51:FM51"/>
    <mergeCell ref="FN51:FO51"/>
    <mergeCell ref="FP51:FQ51"/>
    <mergeCell ref="FR51:FS51"/>
    <mergeCell ref="FT51:FU51"/>
    <mergeCell ref="FV51:FW51"/>
    <mergeCell ref="FX51:FY51"/>
    <mergeCell ref="FZ51:GA51"/>
    <mergeCell ref="GB51:GC51"/>
    <mergeCell ref="GD51:GE51"/>
    <mergeCell ref="GF51:GG51"/>
    <mergeCell ref="GH51:GI51"/>
    <mergeCell ref="GJ51:GK51"/>
    <mergeCell ref="GL51:GM51"/>
    <mergeCell ref="GN51:GO51"/>
    <mergeCell ref="GP51:GQ51"/>
    <mergeCell ref="GR51:GS51"/>
    <mergeCell ref="GT51:GU51"/>
    <mergeCell ref="GV51:GW51"/>
    <mergeCell ref="GX51:GY51"/>
    <mergeCell ref="GZ51:HA51"/>
    <mergeCell ref="HB51:HC51"/>
    <mergeCell ref="HD51:HE51"/>
    <mergeCell ref="HF51:HG51"/>
    <mergeCell ref="HH51:HI51"/>
    <mergeCell ref="HJ51:HK51"/>
    <mergeCell ref="HL51:HM51"/>
    <mergeCell ref="HN51:HO51"/>
    <mergeCell ref="HP51:HQ51"/>
    <mergeCell ref="HR51:HS51"/>
    <mergeCell ref="A73:B73"/>
    <mergeCell ref="O73:P73"/>
    <mergeCell ref="Q73:R73"/>
    <mergeCell ref="S73:T73"/>
    <mergeCell ref="U73:V73"/>
    <mergeCell ref="W73:X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R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BL73:BM73"/>
    <mergeCell ref="BN73:BO73"/>
    <mergeCell ref="BP73:BQ73"/>
    <mergeCell ref="BR73:BS73"/>
    <mergeCell ref="BT73:BU73"/>
    <mergeCell ref="BV73:BW73"/>
    <mergeCell ref="BX73:BY73"/>
    <mergeCell ref="BZ73:CA73"/>
    <mergeCell ref="CB73:CC73"/>
    <mergeCell ref="CD73:CE73"/>
    <mergeCell ref="CF73:CG73"/>
    <mergeCell ref="CH73:CI73"/>
    <mergeCell ref="CJ73:CK73"/>
    <mergeCell ref="CL73:CM73"/>
    <mergeCell ref="CN73:CO73"/>
    <mergeCell ref="CP73:CQ73"/>
    <mergeCell ref="CR73:CS73"/>
    <mergeCell ref="CT73:CU73"/>
    <mergeCell ref="CV73:CW73"/>
    <mergeCell ref="CX73:CY73"/>
    <mergeCell ref="CZ73:DA73"/>
    <mergeCell ref="DB73:DC73"/>
    <mergeCell ref="DD73:DE73"/>
    <mergeCell ref="DF73:DG73"/>
    <mergeCell ref="DH73:DI73"/>
    <mergeCell ref="DJ73:DK73"/>
    <mergeCell ref="DL73:DM73"/>
    <mergeCell ref="DN73:DO73"/>
    <mergeCell ref="DP73:DQ73"/>
    <mergeCell ref="DR73:DS73"/>
    <mergeCell ref="DT73:DU73"/>
    <mergeCell ref="DV73:DW73"/>
    <mergeCell ref="DX73:DY73"/>
    <mergeCell ref="DZ73:EA73"/>
    <mergeCell ref="EB73:EC73"/>
    <mergeCell ref="ED73:EE73"/>
    <mergeCell ref="EF73:EG73"/>
    <mergeCell ref="EH73:EI73"/>
    <mergeCell ref="EJ73:EK73"/>
    <mergeCell ref="EL73:EM73"/>
    <mergeCell ref="EN73:EO73"/>
    <mergeCell ref="EP73:EQ73"/>
    <mergeCell ref="ER73:ES73"/>
    <mergeCell ref="ET73:EU73"/>
    <mergeCell ref="EV73:EW73"/>
    <mergeCell ref="EX73:EY73"/>
    <mergeCell ref="EZ73:FA73"/>
    <mergeCell ref="FB73:FC73"/>
    <mergeCell ref="FD73:FE73"/>
    <mergeCell ref="FF73:FG73"/>
    <mergeCell ref="FH73:FI73"/>
    <mergeCell ref="FJ73:FK73"/>
    <mergeCell ref="FL73:FM73"/>
    <mergeCell ref="FN73:FO73"/>
    <mergeCell ref="FP73:FQ73"/>
    <mergeCell ref="FR73:FS73"/>
    <mergeCell ref="FT73:FU73"/>
    <mergeCell ref="FV73:FW73"/>
    <mergeCell ref="FX73:FY73"/>
    <mergeCell ref="FZ73:GA73"/>
    <mergeCell ref="GB73:GC73"/>
    <mergeCell ref="GD73:GE73"/>
    <mergeCell ref="GF73:GG73"/>
    <mergeCell ref="GH73:GI73"/>
    <mergeCell ref="GJ73:GK73"/>
    <mergeCell ref="GL73:GM73"/>
    <mergeCell ref="GN73:GO73"/>
    <mergeCell ref="GP73:GQ73"/>
    <mergeCell ref="GR73:GS73"/>
    <mergeCell ref="GT73:GU73"/>
    <mergeCell ref="GV73:GW73"/>
    <mergeCell ref="GX73:GY73"/>
    <mergeCell ref="GZ73:HA73"/>
    <mergeCell ref="HB73:HC73"/>
    <mergeCell ref="HD73:HE73"/>
    <mergeCell ref="HF73:HG73"/>
    <mergeCell ref="HH73:HI73"/>
    <mergeCell ref="HJ73:HK73"/>
    <mergeCell ref="HL73:HM73"/>
    <mergeCell ref="HN73:HO73"/>
    <mergeCell ref="HP73:HQ73"/>
    <mergeCell ref="HR73:HS73"/>
    <mergeCell ref="A88:B88"/>
    <mergeCell ref="O88:P88"/>
    <mergeCell ref="Q88:R88"/>
    <mergeCell ref="S88:T88"/>
    <mergeCell ref="U88:V88"/>
    <mergeCell ref="W88:X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AR88:AS88"/>
    <mergeCell ref="AT88:AU88"/>
    <mergeCell ref="AV88:AW88"/>
    <mergeCell ref="AX88:AY88"/>
    <mergeCell ref="AZ88:BA88"/>
    <mergeCell ref="BB88:BC88"/>
    <mergeCell ref="BD88:BE88"/>
    <mergeCell ref="BF88:BG88"/>
    <mergeCell ref="BH88:BI88"/>
    <mergeCell ref="BJ88:BK88"/>
    <mergeCell ref="BL88:BM88"/>
    <mergeCell ref="BN88:BO88"/>
    <mergeCell ref="BP88:BQ88"/>
    <mergeCell ref="BR88:BS88"/>
    <mergeCell ref="BT88:BU88"/>
    <mergeCell ref="BV88:BW88"/>
    <mergeCell ref="BX88:BY88"/>
    <mergeCell ref="BZ88:CA88"/>
    <mergeCell ref="CB88:CC88"/>
    <mergeCell ref="CD88:CE88"/>
    <mergeCell ref="CF88:CG88"/>
    <mergeCell ref="CH88:CI88"/>
    <mergeCell ref="CJ88:CK88"/>
    <mergeCell ref="CL88:CM88"/>
    <mergeCell ref="CN88:CO88"/>
    <mergeCell ref="CP88:CQ88"/>
    <mergeCell ref="CR88:CS88"/>
    <mergeCell ref="CT88:CU88"/>
    <mergeCell ref="CV88:CW88"/>
    <mergeCell ref="CX88:CY88"/>
    <mergeCell ref="CZ88:DA88"/>
    <mergeCell ref="DB88:DC88"/>
    <mergeCell ref="DD88:DE88"/>
    <mergeCell ref="DF88:DG88"/>
    <mergeCell ref="DH88:DI88"/>
    <mergeCell ref="DJ88:DK88"/>
    <mergeCell ref="DL88:DM88"/>
    <mergeCell ref="DN88:DO88"/>
    <mergeCell ref="DP88:DQ88"/>
    <mergeCell ref="DR88:DS88"/>
    <mergeCell ref="DT88:DU88"/>
    <mergeCell ref="DV88:DW88"/>
    <mergeCell ref="DX88:DY88"/>
    <mergeCell ref="DZ88:EA88"/>
    <mergeCell ref="EB88:EC88"/>
    <mergeCell ref="ED88:EE88"/>
    <mergeCell ref="EF88:EG88"/>
    <mergeCell ref="EH88:EI88"/>
    <mergeCell ref="EJ88:EK88"/>
    <mergeCell ref="EL88:EM88"/>
    <mergeCell ref="EN88:EO88"/>
    <mergeCell ref="EP88:EQ88"/>
    <mergeCell ref="ER88:ES88"/>
    <mergeCell ref="ET88:EU88"/>
    <mergeCell ref="EV88:EW88"/>
    <mergeCell ref="EX88:EY88"/>
    <mergeCell ref="EZ88:FA88"/>
    <mergeCell ref="FB88:FC88"/>
    <mergeCell ref="FD88:FE88"/>
    <mergeCell ref="FF88:FG88"/>
    <mergeCell ref="FH88:FI88"/>
    <mergeCell ref="FJ88:FK88"/>
    <mergeCell ref="FL88:FM88"/>
    <mergeCell ref="FN88:FO88"/>
    <mergeCell ref="FP88:FQ88"/>
    <mergeCell ref="FR88:FS88"/>
    <mergeCell ref="FT88:FU88"/>
    <mergeCell ref="FV88:FW88"/>
    <mergeCell ref="FX88:FY88"/>
    <mergeCell ref="FZ88:GA88"/>
    <mergeCell ref="GB88:GC88"/>
    <mergeCell ref="GD88:GE88"/>
    <mergeCell ref="GF88:GG88"/>
    <mergeCell ref="GH88:GI88"/>
    <mergeCell ref="GJ88:GK88"/>
    <mergeCell ref="GL88:GM88"/>
    <mergeCell ref="GN88:GO88"/>
    <mergeCell ref="GP88:GQ88"/>
    <mergeCell ref="GR88:GS88"/>
    <mergeCell ref="GT88:GU88"/>
    <mergeCell ref="GV88:GW88"/>
    <mergeCell ref="GX88:GY88"/>
    <mergeCell ref="GZ88:HA88"/>
    <mergeCell ref="HB88:HC88"/>
    <mergeCell ref="HD88:HE88"/>
    <mergeCell ref="HF88:HG88"/>
    <mergeCell ref="HH88:HI88"/>
    <mergeCell ref="HJ88:HK88"/>
    <mergeCell ref="HL88:HM88"/>
    <mergeCell ref="HN88:HO88"/>
    <mergeCell ref="HP88:HQ88"/>
    <mergeCell ref="HR88:HS88"/>
    <mergeCell ref="A89:B89"/>
    <mergeCell ref="O89:P89"/>
    <mergeCell ref="Q89:R89"/>
    <mergeCell ref="S89:T89"/>
    <mergeCell ref="U89:V89"/>
    <mergeCell ref="W89:X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R89:AS89"/>
    <mergeCell ref="AT89:AU89"/>
    <mergeCell ref="AV89:AW89"/>
    <mergeCell ref="AX89:AY89"/>
    <mergeCell ref="AZ89:BA89"/>
    <mergeCell ref="BB89:BC89"/>
    <mergeCell ref="BD89:BE89"/>
    <mergeCell ref="BF89:BG89"/>
    <mergeCell ref="BH89:BI89"/>
    <mergeCell ref="BJ89:BK89"/>
    <mergeCell ref="BL89:BM89"/>
    <mergeCell ref="BN89:BO89"/>
    <mergeCell ref="BP89:BQ89"/>
    <mergeCell ref="BR89:BS89"/>
    <mergeCell ref="BT89:BU89"/>
    <mergeCell ref="BV89:BW89"/>
    <mergeCell ref="BX89:BY89"/>
    <mergeCell ref="BZ89:CA89"/>
    <mergeCell ref="CB89:CC89"/>
    <mergeCell ref="CD89:CE89"/>
    <mergeCell ref="CF89:CG89"/>
    <mergeCell ref="CH89:CI89"/>
    <mergeCell ref="CJ89:CK89"/>
    <mergeCell ref="CL89:CM89"/>
    <mergeCell ref="CN89:CO89"/>
    <mergeCell ref="CP89:CQ89"/>
    <mergeCell ref="CR89:CS89"/>
    <mergeCell ref="CT89:CU89"/>
    <mergeCell ref="CV89:CW89"/>
    <mergeCell ref="CX89:CY89"/>
    <mergeCell ref="CZ89:DA89"/>
    <mergeCell ref="DB89:DC89"/>
    <mergeCell ref="DD89:DE89"/>
    <mergeCell ref="DF89:DG89"/>
    <mergeCell ref="DH89:DI89"/>
    <mergeCell ref="DJ89:DK89"/>
    <mergeCell ref="DL89:DM89"/>
    <mergeCell ref="DN89:DO89"/>
    <mergeCell ref="DP89:DQ89"/>
    <mergeCell ref="DR89:DS89"/>
    <mergeCell ref="DT89:DU89"/>
    <mergeCell ref="DV89:DW89"/>
    <mergeCell ref="DX89:DY89"/>
    <mergeCell ref="DZ89:EA89"/>
    <mergeCell ref="EB89:EC89"/>
    <mergeCell ref="ED89:EE89"/>
    <mergeCell ref="EF89:EG89"/>
    <mergeCell ref="EH89:EI89"/>
    <mergeCell ref="EJ89:EK89"/>
    <mergeCell ref="EL89:EM89"/>
    <mergeCell ref="EN89:EO89"/>
    <mergeCell ref="EP89:EQ89"/>
    <mergeCell ref="ER89:ES89"/>
    <mergeCell ref="ET89:EU89"/>
    <mergeCell ref="EV89:EW89"/>
    <mergeCell ref="EX89:EY89"/>
    <mergeCell ref="EZ89:FA89"/>
    <mergeCell ref="FB89:FC89"/>
    <mergeCell ref="FD89:FE89"/>
    <mergeCell ref="FF89:FG89"/>
    <mergeCell ref="FH89:FI89"/>
    <mergeCell ref="FJ89:FK89"/>
    <mergeCell ref="FL89:FM89"/>
    <mergeCell ref="FN89:FO89"/>
    <mergeCell ref="FP89:FQ89"/>
    <mergeCell ref="FR89:FS89"/>
    <mergeCell ref="FT89:FU89"/>
    <mergeCell ref="FV89:FW89"/>
    <mergeCell ref="FX89:FY89"/>
    <mergeCell ref="FZ89:GA89"/>
    <mergeCell ref="GB89:GC89"/>
    <mergeCell ref="GD89:GE89"/>
    <mergeCell ref="GF89:GG89"/>
    <mergeCell ref="GH89:GI89"/>
    <mergeCell ref="GJ89:GK89"/>
    <mergeCell ref="GL89:GM89"/>
    <mergeCell ref="GN89:GO89"/>
    <mergeCell ref="GP89:GQ89"/>
    <mergeCell ref="GR89:GS89"/>
    <mergeCell ref="GT89:GU89"/>
    <mergeCell ref="GV89:GW89"/>
    <mergeCell ref="GX89:GY89"/>
    <mergeCell ref="GZ89:HA89"/>
    <mergeCell ref="HB89:HC89"/>
    <mergeCell ref="HD89:HE89"/>
    <mergeCell ref="HF89:HG89"/>
    <mergeCell ref="HH89:HI89"/>
    <mergeCell ref="HJ89:HK89"/>
    <mergeCell ref="HL89:HM89"/>
    <mergeCell ref="HN89:HO89"/>
    <mergeCell ref="HP89:HQ89"/>
    <mergeCell ref="HR89:HS89"/>
    <mergeCell ref="A108:B108"/>
    <mergeCell ref="O108:P108"/>
    <mergeCell ref="Q108:R108"/>
    <mergeCell ref="S108:T108"/>
    <mergeCell ref="U108:V108"/>
    <mergeCell ref="W108:X108"/>
    <mergeCell ref="Z108:AA108"/>
    <mergeCell ref="AB108:AC108"/>
    <mergeCell ref="AD108:AE108"/>
    <mergeCell ref="AF108:AG108"/>
    <mergeCell ref="AH108:AI108"/>
    <mergeCell ref="AJ108:AK108"/>
    <mergeCell ref="AL108:AM108"/>
    <mergeCell ref="AN108:AO108"/>
    <mergeCell ref="AP108:AQ108"/>
    <mergeCell ref="AR108:AS108"/>
    <mergeCell ref="AT108:AU108"/>
    <mergeCell ref="AV108:AW108"/>
    <mergeCell ref="AX108:AY108"/>
    <mergeCell ref="AZ108:BA108"/>
    <mergeCell ref="BB108:BC108"/>
    <mergeCell ref="BD108:BE108"/>
    <mergeCell ref="BF108:BG108"/>
    <mergeCell ref="BH108:BI108"/>
    <mergeCell ref="BJ108:BK108"/>
    <mergeCell ref="BL108:BM108"/>
    <mergeCell ref="BN108:BO108"/>
    <mergeCell ref="BP108:BQ108"/>
    <mergeCell ref="BR108:BS108"/>
    <mergeCell ref="BT108:BU108"/>
    <mergeCell ref="BV108:BW108"/>
    <mergeCell ref="BX108:BY108"/>
    <mergeCell ref="BZ108:CA108"/>
    <mergeCell ref="CB108:CC108"/>
    <mergeCell ref="CD108:CE108"/>
    <mergeCell ref="CF108:CG108"/>
    <mergeCell ref="CH108:CI108"/>
    <mergeCell ref="CJ108:CK108"/>
    <mergeCell ref="CL108:CM108"/>
    <mergeCell ref="CN108:CO108"/>
    <mergeCell ref="CP108:CQ108"/>
    <mergeCell ref="CR108:CS108"/>
    <mergeCell ref="CT108:CU108"/>
    <mergeCell ref="CV108:CW108"/>
    <mergeCell ref="CX108:CY108"/>
    <mergeCell ref="CZ108:DA108"/>
    <mergeCell ref="DB108:DC108"/>
    <mergeCell ref="DD108:DE108"/>
    <mergeCell ref="DF108:DG108"/>
    <mergeCell ref="DH108:DI108"/>
    <mergeCell ref="DJ108:DK108"/>
    <mergeCell ref="DL108:DM108"/>
    <mergeCell ref="DN108:DO108"/>
    <mergeCell ref="DP108:DQ108"/>
    <mergeCell ref="DR108:DS108"/>
    <mergeCell ref="DT108:DU108"/>
    <mergeCell ref="DV108:DW108"/>
    <mergeCell ref="DX108:DY108"/>
    <mergeCell ref="DZ108:EA108"/>
    <mergeCell ref="EB108:EC108"/>
    <mergeCell ref="ED108:EE108"/>
    <mergeCell ref="EF108:EG108"/>
    <mergeCell ref="EH108:EI108"/>
    <mergeCell ref="EJ108:EK108"/>
    <mergeCell ref="EL108:EM108"/>
    <mergeCell ref="EN108:EO108"/>
    <mergeCell ref="EP108:EQ108"/>
    <mergeCell ref="ER108:ES108"/>
    <mergeCell ref="ET108:EU108"/>
    <mergeCell ref="EV108:EW108"/>
    <mergeCell ref="EX108:EY108"/>
    <mergeCell ref="EZ108:FA108"/>
    <mergeCell ref="FB108:FC108"/>
    <mergeCell ref="FD108:FE108"/>
    <mergeCell ref="FF108:FG108"/>
    <mergeCell ref="FH108:FI108"/>
    <mergeCell ref="FJ108:FK108"/>
    <mergeCell ref="FL108:FM108"/>
    <mergeCell ref="FN108:FO108"/>
    <mergeCell ref="FP108:FQ108"/>
    <mergeCell ref="FR108:FS108"/>
    <mergeCell ref="FT108:FU108"/>
    <mergeCell ref="FV108:FW108"/>
    <mergeCell ref="FX108:FY108"/>
    <mergeCell ref="FZ108:GA108"/>
    <mergeCell ref="GB108:GC108"/>
    <mergeCell ref="GD108:GE108"/>
    <mergeCell ref="GF108:GG108"/>
    <mergeCell ref="GH108:GI108"/>
    <mergeCell ref="GJ108:GK108"/>
    <mergeCell ref="GL108:GM108"/>
    <mergeCell ref="GN108:GO108"/>
    <mergeCell ref="GP108:GQ108"/>
    <mergeCell ref="GR108:GS108"/>
    <mergeCell ref="GT108:GU108"/>
    <mergeCell ref="GV108:GW108"/>
    <mergeCell ref="GX108:GY108"/>
    <mergeCell ref="GZ108:HA108"/>
    <mergeCell ref="HB108:HC108"/>
    <mergeCell ref="HD108:HE108"/>
    <mergeCell ref="HF108:HG108"/>
    <mergeCell ref="HH108:HI108"/>
    <mergeCell ref="HJ108:HK108"/>
    <mergeCell ref="HL108:HM108"/>
    <mergeCell ref="HN108:HO108"/>
    <mergeCell ref="HP108:HQ108"/>
    <mergeCell ref="HR108:HS108"/>
    <mergeCell ref="A125:B125"/>
    <mergeCell ref="O125:P125"/>
    <mergeCell ref="Q125:R125"/>
    <mergeCell ref="S125:T125"/>
    <mergeCell ref="U125:V125"/>
    <mergeCell ref="W125:X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R125:AS125"/>
    <mergeCell ref="AT125:AU125"/>
    <mergeCell ref="AV125:AW125"/>
    <mergeCell ref="AX125:AY125"/>
    <mergeCell ref="AZ125:BA125"/>
    <mergeCell ref="BB125:BC125"/>
    <mergeCell ref="BD125:BE125"/>
    <mergeCell ref="BF125:BG125"/>
    <mergeCell ref="BH125:BI125"/>
    <mergeCell ref="BJ125:BK125"/>
    <mergeCell ref="BL125:BM125"/>
    <mergeCell ref="BN125:BO125"/>
    <mergeCell ref="BP125:BQ125"/>
    <mergeCell ref="BR125:BS125"/>
    <mergeCell ref="BT125:BU125"/>
    <mergeCell ref="BV125:BW125"/>
    <mergeCell ref="BX125:BY125"/>
    <mergeCell ref="BZ125:CA125"/>
    <mergeCell ref="CB125:CC125"/>
    <mergeCell ref="CD125:CE125"/>
    <mergeCell ref="CF125:CG125"/>
    <mergeCell ref="CH125:CI125"/>
    <mergeCell ref="CJ125:CK125"/>
    <mergeCell ref="CL125:CM125"/>
    <mergeCell ref="CN125:CO125"/>
    <mergeCell ref="CP125:CQ125"/>
    <mergeCell ref="CR125:CS125"/>
    <mergeCell ref="CT125:CU125"/>
    <mergeCell ref="CV125:CW125"/>
    <mergeCell ref="CX125:CY125"/>
    <mergeCell ref="CZ125:DA125"/>
    <mergeCell ref="DB125:DC125"/>
    <mergeCell ref="DD125:DE125"/>
    <mergeCell ref="DF125:DG125"/>
    <mergeCell ref="DH125:DI125"/>
    <mergeCell ref="DJ125:DK125"/>
    <mergeCell ref="DL125:DM125"/>
    <mergeCell ref="DN125:DO125"/>
    <mergeCell ref="DP125:DQ125"/>
    <mergeCell ref="DR125:DS125"/>
    <mergeCell ref="DT125:DU125"/>
    <mergeCell ref="DV125:DW125"/>
    <mergeCell ref="DX125:DY125"/>
    <mergeCell ref="DZ125:EA125"/>
    <mergeCell ref="EB125:EC125"/>
    <mergeCell ref="ED125:EE125"/>
    <mergeCell ref="EF125:EG125"/>
    <mergeCell ref="EH125:EI125"/>
    <mergeCell ref="EJ125:EK125"/>
    <mergeCell ref="EL125:EM125"/>
    <mergeCell ref="EN125:EO125"/>
    <mergeCell ref="EP125:EQ125"/>
    <mergeCell ref="ER125:ES125"/>
    <mergeCell ref="ET125:EU125"/>
    <mergeCell ref="EV125:EW125"/>
    <mergeCell ref="EX125:EY125"/>
    <mergeCell ref="EZ125:FA125"/>
    <mergeCell ref="FB125:FC125"/>
    <mergeCell ref="FD125:FE125"/>
    <mergeCell ref="FF125:FG125"/>
    <mergeCell ref="FH125:FI125"/>
    <mergeCell ref="FJ125:FK125"/>
    <mergeCell ref="FL125:FM125"/>
    <mergeCell ref="FN125:FO125"/>
    <mergeCell ref="FP125:FQ125"/>
    <mergeCell ref="FR125:FS125"/>
    <mergeCell ref="FT125:FU125"/>
    <mergeCell ref="FV125:FW125"/>
    <mergeCell ref="FX125:FY125"/>
    <mergeCell ref="FZ125:GA125"/>
    <mergeCell ref="GB125:GC125"/>
    <mergeCell ref="GD125:GE125"/>
    <mergeCell ref="GF125:GG125"/>
    <mergeCell ref="GH125:GI125"/>
    <mergeCell ref="GJ125:GK125"/>
    <mergeCell ref="GL125:GM125"/>
    <mergeCell ref="GN125:GO125"/>
    <mergeCell ref="GP125:GQ125"/>
    <mergeCell ref="GR125:GS125"/>
    <mergeCell ref="GT125:GU125"/>
    <mergeCell ref="GV125:GW125"/>
    <mergeCell ref="GX125:GY125"/>
    <mergeCell ref="GZ125:HA125"/>
    <mergeCell ref="HB125:HC125"/>
    <mergeCell ref="HD125:HE125"/>
    <mergeCell ref="HF125:HG125"/>
    <mergeCell ref="HH125:HI125"/>
    <mergeCell ref="HJ125:HK125"/>
    <mergeCell ref="HL125:HM125"/>
    <mergeCell ref="HN125:HO125"/>
    <mergeCell ref="HP125:HQ125"/>
    <mergeCell ref="HR125:HS125"/>
    <mergeCell ref="A141:B141"/>
    <mergeCell ref="O141:P141"/>
    <mergeCell ref="Q141:R141"/>
    <mergeCell ref="S141:T141"/>
    <mergeCell ref="U141:V141"/>
    <mergeCell ref="W141:X141"/>
    <mergeCell ref="Z141:AA141"/>
    <mergeCell ref="AB141:AC141"/>
    <mergeCell ref="AD141:AE141"/>
    <mergeCell ref="AF141:AG141"/>
    <mergeCell ref="AH141:AI141"/>
    <mergeCell ref="AJ141:AK141"/>
    <mergeCell ref="AL141:AM141"/>
    <mergeCell ref="AN141:AO141"/>
    <mergeCell ref="AP141:AQ141"/>
    <mergeCell ref="AR141:AS141"/>
    <mergeCell ref="AT141:AU141"/>
    <mergeCell ref="AV141:AW141"/>
    <mergeCell ref="AX141:AY141"/>
    <mergeCell ref="AZ141:BA141"/>
    <mergeCell ref="BB141:BC141"/>
    <mergeCell ref="BD141:BE141"/>
    <mergeCell ref="BF141:BG141"/>
    <mergeCell ref="BH141:BI141"/>
    <mergeCell ref="BJ141:BK141"/>
    <mergeCell ref="BL141:BM141"/>
    <mergeCell ref="BN141:BO141"/>
    <mergeCell ref="BP141:BQ141"/>
    <mergeCell ref="BR141:BS141"/>
    <mergeCell ref="BT141:BU141"/>
    <mergeCell ref="BV141:BW141"/>
    <mergeCell ref="BX141:BY141"/>
    <mergeCell ref="BZ141:CA141"/>
    <mergeCell ref="CB141:CC141"/>
    <mergeCell ref="CD141:CE141"/>
    <mergeCell ref="CF141:CG141"/>
    <mergeCell ref="CH141:CI141"/>
    <mergeCell ref="CJ141:CK141"/>
    <mergeCell ref="CL141:CM141"/>
    <mergeCell ref="CN141:CO141"/>
    <mergeCell ref="CP141:CQ141"/>
    <mergeCell ref="CR141:CS141"/>
    <mergeCell ref="CT141:CU141"/>
    <mergeCell ref="CV141:CW141"/>
    <mergeCell ref="CX141:CY141"/>
    <mergeCell ref="CZ141:DA141"/>
    <mergeCell ref="DB141:DC141"/>
    <mergeCell ref="DD141:DE141"/>
    <mergeCell ref="DF141:DG141"/>
    <mergeCell ref="DH141:DI141"/>
    <mergeCell ref="DJ141:DK141"/>
    <mergeCell ref="DL141:DM141"/>
    <mergeCell ref="DN141:DO141"/>
    <mergeCell ref="DP141:DQ141"/>
    <mergeCell ref="DR141:DS141"/>
    <mergeCell ref="DT141:DU141"/>
    <mergeCell ref="DV141:DW141"/>
    <mergeCell ref="DX141:DY141"/>
    <mergeCell ref="DZ141:EA141"/>
    <mergeCell ref="EB141:EC141"/>
    <mergeCell ref="ED141:EE141"/>
    <mergeCell ref="EF141:EG141"/>
    <mergeCell ref="EH141:EI141"/>
    <mergeCell ref="EJ141:EK141"/>
    <mergeCell ref="EL141:EM141"/>
    <mergeCell ref="EN141:EO141"/>
    <mergeCell ref="EP141:EQ141"/>
    <mergeCell ref="ER141:ES141"/>
    <mergeCell ref="ET141:EU141"/>
    <mergeCell ref="EV141:EW141"/>
    <mergeCell ref="EX141:EY141"/>
    <mergeCell ref="EZ141:FA141"/>
    <mergeCell ref="FB141:FC141"/>
    <mergeCell ref="FD141:FE141"/>
    <mergeCell ref="FF141:FG141"/>
    <mergeCell ref="FH141:FI141"/>
    <mergeCell ref="FJ141:FK141"/>
    <mergeCell ref="FL141:FM141"/>
    <mergeCell ref="FN141:FO141"/>
    <mergeCell ref="FP141:FQ141"/>
    <mergeCell ref="FR141:FS141"/>
    <mergeCell ref="FT141:FU141"/>
    <mergeCell ref="FV141:FW141"/>
    <mergeCell ref="FX141:FY141"/>
    <mergeCell ref="FZ141:GA141"/>
    <mergeCell ref="GB141:GC141"/>
    <mergeCell ref="GD141:GE141"/>
    <mergeCell ref="GF141:GG141"/>
    <mergeCell ref="GH141:GI141"/>
    <mergeCell ref="GJ141:GK141"/>
    <mergeCell ref="GL141:GM141"/>
    <mergeCell ref="GN141:GO141"/>
    <mergeCell ref="GP141:GQ141"/>
    <mergeCell ref="GR141:GS141"/>
    <mergeCell ref="GT141:GU141"/>
    <mergeCell ref="GV141:GW141"/>
    <mergeCell ref="GX141:GY141"/>
    <mergeCell ref="GZ141:HA141"/>
    <mergeCell ref="HB141:HC141"/>
    <mergeCell ref="HD141:HE141"/>
    <mergeCell ref="HF141:HG141"/>
    <mergeCell ref="HH141:HI141"/>
    <mergeCell ref="HJ141:HK141"/>
    <mergeCell ref="HL141:HM141"/>
    <mergeCell ref="HN141:HO141"/>
    <mergeCell ref="HP141:HQ141"/>
    <mergeCell ref="HR141:HS141"/>
    <mergeCell ref="A151:B151"/>
    <mergeCell ref="O151:P151"/>
    <mergeCell ref="Q151:R151"/>
    <mergeCell ref="S151:T151"/>
    <mergeCell ref="U151:V151"/>
    <mergeCell ref="W151:X151"/>
    <mergeCell ref="Z151:AA151"/>
    <mergeCell ref="AB151:AC151"/>
    <mergeCell ref="AD151:AE151"/>
    <mergeCell ref="AF151:AG151"/>
    <mergeCell ref="AH151:AI151"/>
    <mergeCell ref="AJ151:AK151"/>
    <mergeCell ref="AL151:AM151"/>
    <mergeCell ref="AN151:AO151"/>
    <mergeCell ref="AP151:AQ151"/>
    <mergeCell ref="AR151:AS151"/>
    <mergeCell ref="AT151:AU151"/>
    <mergeCell ref="AV151:AW151"/>
    <mergeCell ref="AX151:AY151"/>
    <mergeCell ref="AZ151:BA151"/>
    <mergeCell ref="BB151:BC151"/>
    <mergeCell ref="BD151:BE151"/>
    <mergeCell ref="BF151:BG151"/>
    <mergeCell ref="BH151:BI151"/>
    <mergeCell ref="BJ151:BK151"/>
    <mergeCell ref="BL151:BM151"/>
    <mergeCell ref="BN151:BO151"/>
    <mergeCell ref="BP151:BQ151"/>
    <mergeCell ref="BR151:BS151"/>
    <mergeCell ref="BT151:BU151"/>
    <mergeCell ref="BV151:BW151"/>
    <mergeCell ref="BX151:BY151"/>
    <mergeCell ref="BZ151:CA151"/>
    <mergeCell ref="CB151:CC151"/>
    <mergeCell ref="CD151:CE151"/>
    <mergeCell ref="CF151:CG151"/>
    <mergeCell ref="CH151:CI151"/>
    <mergeCell ref="CJ151:CK151"/>
    <mergeCell ref="CL151:CM151"/>
    <mergeCell ref="CN151:CO151"/>
    <mergeCell ref="CP151:CQ151"/>
    <mergeCell ref="CR151:CS151"/>
    <mergeCell ref="CT151:CU151"/>
    <mergeCell ref="CV151:CW151"/>
    <mergeCell ref="CX151:CY151"/>
    <mergeCell ref="CZ151:DA151"/>
    <mergeCell ref="DB151:DC151"/>
    <mergeCell ref="DD151:DE151"/>
    <mergeCell ref="DF151:DG151"/>
    <mergeCell ref="DH151:DI151"/>
    <mergeCell ref="DJ151:DK151"/>
    <mergeCell ref="DL151:DM151"/>
    <mergeCell ref="DN151:DO151"/>
    <mergeCell ref="DP151:DQ151"/>
    <mergeCell ref="DR151:DS151"/>
    <mergeCell ref="DT151:DU151"/>
    <mergeCell ref="DV151:DW151"/>
    <mergeCell ref="DX151:DY151"/>
    <mergeCell ref="DZ151:EA151"/>
    <mergeCell ref="EB151:EC151"/>
    <mergeCell ref="ED151:EE151"/>
    <mergeCell ref="EF151:EG151"/>
    <mergeCell ref="EH151:EI151"/>
    <mergeCell ref="EJ151:EK151"/>
    <mergeCell ref="EL151:EM151"/>
    <mergeCell ref="EN151:EO151"/>
    <mergeCell ref="EP151:EQ151"/>
    <mergeCell ref="ER151:ES151"/>
    <mergeCell ref="ET151:EU151"/>
    <mergeCell ref="EV151:EW151"/>
    <mergeCell ref="EX151:EY151"/>
    <mergeCell ref="EZ151:FA151"/>
    <mergeCell ref="FB151:FC151"/>
    <mergeCell ref="FD151:FE151"/>
    <mergeCell ref="FF151:FG151"/>
    <mergeCell ref="FH151:FI151"/>
    <mergeCell ref="FJ151:FK151"/>
    <mergeCell ref="FL151:FM151"/>
    <mergeCell ref="FN151:FO151"/>
    <mergeCell ref="FP151:FQ151"/>
    <mergeCell ref="FR151:FS151"/>
    <mergeCell ref="FT151:FU151"/>
    <mergeCell ref="FV151:FW151"/>
    <mergeCell ref="FX151:FY151"/>
    <mergeCell ref="FZ151:GA151"/>
    <mergeCell ref="GB151:GC151"/>
    <mergeCell ref="GD151:GE151"/>
    <mergeCell ref="GF151:GG151"/>
    <mergeCell ref="GH151:GI151"/>
    <mergeCell ref="GJ151:GK151"/>
    <mergeCell ref="GL151:GM151"/>
    <mergeCell ref="GN151:GO151"/>
    <mergeCell ref="GP151:GQ151"/>
    <mergeCell ref="GR151:GS151"/>
    <mergeCell ref="GT151:GU151"/>
    <mergeCell ref="GV151:GW151"/>
    <mergeCell ref="GX151:GY151"/>
    <mergeCell ref="GZ151:HA151"/>
    <mergeCell ref="HB151:HC151"/>
    <mergeCell ref="HD151:HE151"/>
    <mergeCell ref="HF151:HG151"/>
    <mergeCell ref="HH151:HI151"/>
    <mergeCell ref="HJ151:HK151"/>
    <mergeCell ref="HL151:HM151"/>
    <mergeCell ref="HN151:HO151"/>
    <mergeCell ref="HP151:HQ151"/>
    <mergeCell ref="HR151:HS151"/>
    <mergeCell ref="O159:P159"/>
    <mergeCell ref="Q159:R159"/>
    <mergeCell ref="S159:T159"/>
    <mergeCell ref="U159:V159"/>
    <mergeCell ref="W159:X159"/>
    <mergeCell ref="Z159:AA159"/>
    <mergeCell ref="AB159:AC159"/>
    <mergeCell ref="AD159:AE159"/>
    <mergeCell ref="AF159:AG159"/>
    <mergeCell ref="AH159:AI159"/>
    <mergeCell ref="AJ159:AK159"/>
    <mergeCell ref="AL159:AM159"/>
    <mergeCell ref="AN159:AO159"/>
    <mergeCell ref="AP159:AQ159"/>
    <mergeCell ref="AR159:AS159"/>
    <mergeCell ref="AT159:AU159"/>
    <mergeCell ref="AV159:AW159"/>
    <mergeCell ref="AX159:AY159"/>
    <mergeCell ref="AZ159:BA159"/>
    <mergeCell ref="BB159:BC159"/>
    <mergeCell ref="BD159:BE159"/>
    <mergeCell ref="BF159:BG159"/>
    <mergeCell ref="BH159:BI159"/>
    <mergeCell ref="BJ159:BK159"/>
    <mergeCell ref="BL159:BM159"/>
    <mergeCell ref="BN159:BO159"/>
    <mergeCell ref="BP159:BQ159"/>
    <mergeCell ref="BR159:BS159"/>
    <mergeCell ref="BT159:BU159"/>
    <mergeCell ref="BV159:BW159"/>
    <mergeCell ref="BX159:BY159"/>
    <mergeCell ref="BZ159:CA159"/>
    <mergeCell ref="CB159:CC159"/>
    <mergeCell ref="CD159:CE159"/>
    <mergeCell ref="CF159:CG159"/>
    <mergeCell ref="CH159:CI159"/>
    <mergeCell ref="CJ159:CK159"/>
    <mergeCell ref="CL159:CM159"/>
    <mergeCell ref="CN159:CO159"/>
    <mergeCell ref="CP159:CQ159"/>
    <mergeCell ref="CR159:CS159"/>
    <mergeCell ref="CT159:CU159"/>
    <mergeCell ref="CV159:CW159"/>
    <mergeCell ref="CX159:CY159"/>
    <mergeCell ref="CZ159:DA159"/>
    <mergeCell ref="DB159:DC159"/>
    <mergeCell ref="DD159:DE159"/>
    <mergeCell ref="DF159:DG159"/>
    <mergeCell ref="DH159:DI159"/>
    <mergeCell ref="DJ159:DK159"/>
    <mergeCell ref="DL159:DM159"/>
    <mergeCell ref="DN159:DO159"/>
    <mergeCell ref="DP159:DQ159"/>
    <mergeCell ref="DR159:DS159"/>
    <mergeCell ref="DT159:DU159"/>
    <mergeCell ref="DV159:DW159"/>
    <mergeCell ref="DX159:DY159"/>
    <mergeCell ref="DZ159:EA159"/>
    <mergeCell ref="EB159:EC159"/>
    <mergeCell ref="ED159:EE159"/>
    <mergeCell ref="EF159:EG159"/>
    <mergeCell ref="EH159:EI159"/>
    <mergeCell ref="EJ159:EK159"/>
    <mergeCell ref="EL159:EM159"/>
    <mergeCell ref="EN159:EO159"/>
    <mergeCell ref="EP159:EQ159"/>
    <mergeCell ref="ER159:ES159"/>
    <mergeCell ref="ET159:EU159"/>
    <mergeCell ref="EV159:EW159"/>
    <mergeCell ref="EX159:EY159"/>
    <mergeCell ref="EZ159:FA159"/>
    <mergeCell ref="FB159:FC159"/>
    <mergeCell ref="FD159:FE159"/>
    <mergeCell ref="FF159:FG159"/>
    <mergeCell ref="FH159:FI159"/>
    <mergeCell ref="FJ159:FK159"/>
    <mergeCell ref="FL159:FM159"/>
    <mergeCell ref="FN159:FO159"/>
    <mergeCell ref="FP159:FQ159"/>
    <mergeCell ref="FR159:FS159"/>
    <mergeCell ref="FT159:FU159"/>
    <mergeCell ref="FV159:FW159"/>
    <mergeCell ref="FX159:FY159"/>
    <mergeCell ref="FZ159:GA159"/>
    <mergeCell ref="GB159:GC159"/>
    <mergeCell ref="GD159:GE159"/>
    <mergeCell ref="GF159:GG159"/>
    <mergeCell ref="GH159:GI159"/>
    <mergeCell ref="GJ159:GK159"/>
    <mergeCell ref="GL159:GM159"/>
    <mergeCell ref="GN159:GO159"/>
    <mergeCell ref="GP159:GQ159"/>
    <mergeCell ref="GR159:GS159"/>
    <mergeCell ref="GT159:GU159"/>
    <mergeCell ref="GV159:GW159"/>
    <mergeCell ref="GX159:GY159"/>
    <mergeCell ref="GZ159:HA159"/>
    <mergeCell ref="HB159:HC159"/>
    <mergeCell ref="HD159:HE159"/>
    <mergeCell ref="HF159:HG159"/>
    <mergeCell ref="HH159:HI159"/>
    <mergeCell ref="HJ159:HK159"/>
    <mergeCell ref="HL159:HM159"/>
    <mergeCell ref="HN159:HO159"/>
    <mergeCell ref="HP159:HQ159"/>
    <mergeCell ref="HR159:HS159"/>
    <mergeCell ref="A160:B160"/>
    <mergeCell ref="O160:P160"/>
    <mergeCell ref="Q160:R160"/>
    <mergeCell ref="S160:T160"/>
    <mergeCell ref="U160:V160"/>
    <mergeCell ref="W160:X160"/>
    <mergeCell ref="Z160:AA160"/>
    <mergeCell ref="AB160:AC160"/>
    <mergeCell ref="AD160:AE160"/>
    <mergeCell ref="AF160:AG160"/>
    <mergeCell ref="AH160:AI160"/>
    <mergeCell ref="AJ160:AK160"/>
    <mergeCell ref="AL160:AM160"/>
    <mergeCell ref="AN160:AO160"/>
    <mergeCell ref="AP160:AQ160"/>
    <mergeCell ref="AR160:AS160"/>
    <mergeCell ref="AT160:AU160"/>
    <mergeCell ref="AV160:AW160"/>
    <mergeCell ref="AX160:AY160"/>
    <mergeCell ref="AZ160:BA160"/>
    <mergeCell ref="BB160:BC160"/>
    <mergeCell ref="BD160:BE160"/>
    <mergeCell ref="BF160:BG160"/>
    <mergeCell ref="BH160:BI160"/>
    <mergeCell ref="BJ160:BK160"/>
    <mergeCell ref="BL160:BM160"/>
    <mergeCell ref="BN160:BO160"/>
    <mergeCell ref="BP160:BQ160"/>
    <mergeCell ref="BR160:BS160"/>
    <mergeCell ref="BT160:BU160"/>
    <mergeCell ref="BV160:BW160"/>
    <mergeCell ref="BX160:BY160"/>
    <mergeCell ref="BZ160:CA160"/>
    <mergeCell ref="CB160:CC160"/>
    <mergeCell ref="CD160:CE160"/>
    <mergeCell ref="CF160:CG160"/>
    <mergeCell ref="CH160:CI160"/>
    <mergeCell ref="CJ160:CK160"/>
    <mergeCell ref="CL160:CM160"/>
    <mergeCell ref="CN160:CO160"/>
    <mergeCell ref="CP160:CQ160"/>
    <mergeCell ref="CR160:CS160"/>
    <mergeCell ref="CT160:CU160"/>
    <mergeCell ref="CV160:CW160"/>
    <mergeCell ref="CX160:CY160"/>
    <mergeCell ref="CZ160:DA160"/>
    <mergeCell ref="DB160:DC160"/>
    <mergeCell ref="DD160:DE160"/>
    <mergeCell ref="DF160:DG160"/>
    <mergeCell ref="DH160:DI160"/>
    <mergeCell ref="DJ160:DK160"/>
    <mergeCell ref="DL160:DM160"/>
    <mergeCell ref="DN160:DO160"/>
    <mergeCell ref="DP160:DQ160"/>
    <mergeCell ref="DR160:DS160"/>
    <mergeCell ref="DT160:DU160"/>
    <mergeCell ref="DV160:DW160"/>
    <mergeCell ref="DX160:DY160"/>
    <mergeCell ref="DZ160:EA160"/>
    <mergeCell ref="EB160:EC160"/>
    <mergeCell ref="ED160:EE160"/>
    <mergeCell ref="EF160:EG160"/>
    <mergeCell ref="EH160:EI160"/>
    <mergeCell ref="EJ160:EK160"/>
    <mergeCell ref="EL160:EM160"/>
    <mergeCell ref="EN160:EO160"/>
    <mergeCell ref="EP160:EQ160"/>
    <mergeCell ref="ER160:ES160"/>
    <mergeCell ref="ET160:EU160"/>
    <mergeCell ref="EV160:EW160"/>
    <mergeCell ref="EX160:EY160"/>
    <mergeCell ref="EZ160:FA160"/>
    <mergeCell ref="FB160:FC160"/>
    <mergeCell ref="FD160:FE160"/>
    <mergeCell ref="FF160:FG160"/>
    <mergeCell ref="FH160:FI160"/>
    <mergeCell ref="FJ160:FK160"/>
    <mergeCell ref="FL160:FM160"/>
    <mergeCell ref="FN160:FO160"/>
    <mergeCell ref="FP160:FQ160"/>
    <mergeCell ref="FR160:FS160"/>
    <mergeCell ref="FT160:FU160"/>
    <mergeCell ref="FV160:FW160"/>
    <mergeCell ref="FX160:FY160"/>
    <mergeCell ref="FZ160:GA160"/>
    <mergeCell ref="GB160:GC160"/>
    <mergeCell ref="GD160:GE160"/>
    <mergeCell ref="GF160:GG160"/>
    <mergeCell ref="GH160:GI160"/>
    <mergeCell ref="GJ160:GK160"/>
    <mergeCell ref="GL160:GM160"/>
    <mergeCell ref="GN160:GO160"/>
    <mergeCell ref="GP160:GQ160"/>
    <mergeCell ref="GR160:GS160"/>
    <mergeCell ref="GT160:GU160"/>
    <mergeCell ref="GV160:GW160"/>
    <mergeCell ref="GX160:GY160"/>
    <mergeCell ref="GZ160:HA160"/>
    <mergeCell ref="HB160:HC160"/>
    <mergeCell ref="HD160:HE160"/>
    <mergeCell ref="HF160:HG160"/>
    <mergeCell ref="HH160:HI160"/>
    <mergeCell ref="HJ160:HK160"/>
    <mergeCell ref="HL160:HM160"/>
    <mergeCell ref="HN160:HO160"/>
    <mergeCell ref="HP160:HQ160"/>
    <mergeCell ref="HR160:HS160"/>
    <mergeCell ref="A169:B169"/>
    <mergeCell ref="O169:P169"/>
    <mergeCell ref="Q169:R169"/>
    <mergeCell ref="S169:T169"/>
    <mergeCell ref="U169:V169"/>
    <mergeCell ref="W169:X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P169:AQ169"/>
    <mergeCell ref="AR169:AS169"/>
    <mergeCell ref="AT169:AU169"/>
    <mergeCell ref="AV169:AW169"/>
    <mergeCell ref="AX169:AY169"/>
    <mergeCell ref="AZ169:BA169"/>
    <mergeCell ref="BB169:BC169"/>
    <mergeCell ref="BD169:BE169"/>
    <mergeCell ref="BF169:BG169"/>
    <mergeCell ref="BH169:BI169"/>
    <mergeCell ref="BJ169:BK169"/>
    <mergeCell ref="BL169:BM169"/>
    <mergeCell ref="BN169:BO169"/>
    <mergeCell ref="BP169:BQ169"/>
    <mergeCell ref="BR169:BS169"/>
    <mergeCell ref="BT169:BU169"/>
    <mergeCell ref="BV169:BW169"/>
    <mergeCell ref="BX169:BY169"/>
    <mergeCell ref="BZ169:CA169"/>
    <mergeCell ref="CB169:CC169"/>
    <mergeCell ref="CD169:CE169"/>
    <mergeCell ref="CF169:CG169"/>
    <mergeCell ref="CH169:CI169"/>
    <mergeCell ref="CJ169:CK169"/>
    <mergeCell ref="CL169:CM169"/>
    <mergeCell ref="CN169:CO169"/>
    <mergeCell ref="CP169:CQ169"/>
    <mergeCell ref="CR169:CS169"/>
    <mergeCell ref="CT169:CU169"/>
    <mergeCell ref="CV169:CW169"/>
    <mergeCell ref="CX169:CY169"/>
    <mergeCell ref="CZ169:DA169"/>
    <mergeCell ref="DB169:DC169"/>
    <mergeCell ref="DD169:DE169"/>
    <mergeCell ref="DF169:DG169"/>
    <mergeCell ref="DH169:DI169"/>
    <mergeCell ref="DJ169:DK169"/>
    <mergeCell ref="DL169:DM169"/>
    <mergeCell ref="DN169:DO169"/>
    <mergeCell ref="DP169:DQ169"/>
    <mergeCell ref="DR169:DS169"/>
    <mergeCell ref="DT169:DU169"/>
    <mergeCell ref="DV169:DW169"/>
    <mergeCell ref="DX169:DY169"/>
    <mergeCell ref="DZ169:EA169"/>
    <mergeCell ref="EB169:EC169"/>
    <mergeCell ref="ED169:EE169"/>
    <mergeCell ref="EF169:EG169"/>
    <mergeCell ref="EH169:EI169"/>
    <mergeCell ref="EJ169:EK169"/>
    <mergeCell ref="EL169:EM169"/>
    <mergeCell ref="EN169:EO169"/>
    <mergeCell ref="EP169:EQ169"/>
    <mergeCell ref="ER169:ES169"/>
    <mergeCell ref="ET169:EU169"/>
    <mergeCell ref="EV169:EW169"/>
    <mergeCell ref="EX169:EY169"/>
    <mergeCell ref="EZ169:FA169"/>
    <mergeCell ref="FB169:FC169"/>
    <mergeCell ref="FD169:FE169"/>
    <mergeCell ref="FF169:FG169"/>
    <mergeCell ref="FH169:FI169"/>
    <mergeCell ref="FJ169:FK169"/>
    <mergeCell ref="FL169:FM169"/>
    <mergeCell ref="FN169:FO169"/>
    <mergeCell ref="FP169:FQ169"/>
    <mergeCell ref="FR169:FS169"/>
    <mergeCell ref="FT169:FU169"/>
    <mergeCell ref="FV169:FW169"/>
    <mergeCell ref="FX169:FY169"/>
    <mergeCell ref="FZ169:GA169"/>
    <mergeCell ref="GB169:GC169"/>
    <mergeCell ref="GD169:GE169"/>
    <mergeCell ref="GF169:GG169"/>
    <mergeCell ref="GH169:GI169"/>
    <mergeCell ref="GJ169:GK169"/>
    <mergeCell ref="GL169:GM169"/>
    <mergeCell ref="GN169:GO169"/>
    <mergeCell ref="GP169:GQ169"/>
    <mergeCell ref="GR169:GS169"/>
    <mergeCell ref="GT169:GU169"/>
    <mergeCell ref="GV169:GW169"/>
    <mergeCell ref="GX169:GY169"/>
    <mergeCell ref="GZ169:HA169"/>
    <mergeCell ref="HB169:HC169"/>
    <mergeCell ref="HD169:HE169"/>
    <mergeCell ref="HF169:HG169"/>
    <mergeCell ref="HH169:HI169"/>
    <mergeCell ref="HJ169:HK169"/>
    <mergeCell ref="HL169:HM169"/>
    <mergeCell ref="HN169:HO169"/>
    <mergeCell ref="HP169:HQ169"/>
    <mergeCell ref="HR169:HS169"/>
    <mergeCell ref="A170:B170"/>
    <mergeCell ref="O170:P170"/>
    <mergeCell ref="Q170:R170"/>
    <mergeCell ref="S170:T170"/>
    <mergeCell ref="U170:V170"/>
    <mergeCell ref="W170:X170"/>
    <mergeCell ref="Z170:AA170"/>
    <mergeCell ref="AB170:AC170"/>
    <mergeCell ref="AD170:AE170"/>
    <mergeCell ref="AF170:AG170"/>
    <mergeCell ref="AH170:AI170"/>
    <mergeCell ref="AJ170:AK170"/>
    <mergeCell ref="AL170:AM170"/>
    <mergeCell ref="AN170:AO170"/>
    <mergeCell ref="AP170:AQ170"/>
    <mergeCell ref="AR170:AS170"/>
    <mergeCell ref="AT170:AU170"/>
    <mergeCell ref="AV170:AW170"/>
    <mergeCell ref="AX170:AY170"/>
    <mergeCell ref="AZ170:BA170"/>
    <mergeCell ref="BB170:BC170"/>
    <mergeCell ref="BD170:BE170"/>
    <mergeCell ref="BF170:BG170"/>
    <mergeCell ref="BH170:BI170"/>
    <mergeCell ref="BJ170:BK170"/>
    <mergeCell ref="BL170:BM170"/>
    <mergeCell ref="BN170:BO170"/>
    <mergeCell ref="BP170:BQ170"/>
    <mergeCell ref="BR170:BS170"/>
    <mergeCell ref="BT170:BU170"/>
    <mergeCell ref="BV170:BW170"/>
    <mergeCell ref="BX170:BY170"/>
    <mergeCell ref="BZ170:CA170"/>
    <mergeCell ref="CB170:CC170"/>
    <mergeCell ref="CD170:CE170"/>
    <mergeCell ref="CF170:CG170"/>
    <mergeCell ref="CH170:CI170"/>
    <mergeCell ref="CJ170:CK170"/>
    <mergeCell ref="CL170:CM170"/>
    <mergeCell ref="CN170:CO170"/>
    <mergeCell ref="CP170:CQ170"/>
    <mergeCell ref="CR170:CS170"/>
    <mergeCell ref="CT170:CU170"/>
    <mergeCell ref="CV170:CW170"/>
    <mergeCell ref="CX170:CY170"/>
    <mergeCell ref="CZ170:DA170"/>
    <mergeCell ref="DB170:DC170"/>
    <mergeCell ref="DD170:DE170"/>
    <mergeCell ref="DF170:DG170"/>
    <mergeCell ref="DH170:DI170"/>
    <mergeCell ref="DJ170:DK170"/>
    <mergeCell ref="DL170:DM170"/>
    <mergeCell ref="DN170:DO170"/>
    <mergeCell ref="DP170:DQ170"/>
    <mergeCell ref="DR170:DS170"/>
    <mergeCell ref="DT170:DU170"/>
    <mergeCell ref="DV170:DW170"/>
    <mergeCell ref="DX170:DY170"/>
    <mergeCell ref="DZ170:EA170"/>
    <mergeCell ref="EB170:EC170"/>
    <mergeCell ref="ED170:EE170"/>
    <mergeCell ref="EF170:EG170"/>
    <mergeCell ref="EH170:EI170"/>
    <mergeCell ref="EJ170:EK170"/>
    <mergeCell ref="EL170:EM170"/>
    <mergeCell ref="EN170:EO170"/>
    <mergeCell ref="EP170:EQ170"/>
    <mergeCell ref="ER170:ES170"/>
    <mergeCell ref="ET170:EU170"/>
    <mergeCell ref="EV170:EW170"/>
    <mergeCell ref="EX170:EY170"/>
    <mergeCell ref="EZ170:FA170"/>
    <mergeCell ref="FB170:FC170"/>
    <mergeCell ref="FD170:FE170"/>
    <mergeCell ref="FF170:FG170"/>
    <mergeCell ref="FH170:FI170"/>
    <mergeCell ref="FJ170:FK170"/>
    <mergeCell ref="FL170:FM170"/>
    <mergeCell ref="FN170:FO170"/>
    <mergeCell ref="FP170:FQ170"/>
    <mergeCell ref="FR170:FS170"/>
    <mergeCell ref="FT170:FU170"/>
    <mergeCell ref="FV170:FW170"/>
    <mergeCell ref="FX170:FY170"/>
    <mergeCell ref="FZ170:GA170"/>
    <mergeCell ref="GB170:GC170"/>
    <mergeCell ref="GD170:GE170"/>
    <mergeCell ref="GF170:GG170"/>
    <mergeCell ref="GH170:GI170"/>
    <mergeCell ref="GJ170:GK170"/>
    <mergeCell ref="GL170:GM170"/>
    <mergeCell ref="GN170:GO170"/>
    <mergeCell ref="GP170:GQ170"/>
    <mergeCell ref="GR170:GS170"/>
    <mergeCell ref="GT170:GU170"/>
    <mergeCell ref="GV170:GW170"/>
    <mergeCell ref="GX170:GY170"/>
    <mergeCell ref="GZ170:HA170"/>
    <mergeCell ref="HB170:HC170"/>
    <mergeCell ref="HD170:HE170"/>
    <mergeCell ref="HF170:HG170"/>
    <mergeCell ref="HH170:HI170"/>
    <mergeCell ref="HJ170:HK170"/>
    <mergeCell ref="HL170:HM170"/>
    <mergeCell ref="HN170:HO170"/>
    <mergeCell ref="HP170:HQ170"/>
    <mergeCell ref="HR170:HS170"/>
    <mergeCell ref="A180:B180"/>
    <mergeCell ref="O180:P180"/>
    <mergeCell ref="Q180:R180"/>
    <mergeCell ref="S180:T180"/>
    <mergeCell ref="U180:V180"/>
    <mergeCell ref="W180:X180"/>
    <mergeCell ref="Z180:AA180"/>
    <mergeCell ref="AB180:AC180"/>
    <mergeCell ref="AD180:AE180"/>
    <mergeCell ref="AF180:AG180"/>
    <mergeCell ref="AH180:AI180"/>
    <mergeCell ref="AJ180:AK180"/>
    <mergeCell ref="AL180:AM180"/>
    <mergeCell ref="AN180:AO180"/>
    <mergeCell ref="AP180:AQ180"/>
    <mergeCell ref="AR180:AS180"/>
    <mergeCell ref="AT180:AU180"/>
    <mergeCell ref="AV180:AW180"/>
    <mergeCell ref="AX180:AY180"/>
    <mergeCell ref="AZ180:BA180"/>
    <mergeCell ref="BB180:BC180"/>
    <mergeCell ref="BD180:BE180"/>
    <mergeCell ref="BF180:BG180"/>
    <mergeCell ref="BH180:BI180"/>
    <mergeCell ref="BJ180:BK180"/>
    <mergeCell ref="BL180:BM180"/>
    <mergeCell ref="BN180:BO180"/>
    <mergeCell ref="BP180:BQ180"/>
    <mergeCell ref="BR180:BS180"/>
    <mergeCell ref="BT180:BU180"/>
    <mergeCell ref="BV180:BW180"/>
    <mergeCell ref="BX180:BY180"/>
    <mergeCell ref="BZ180:CA180"/>
    <mergeCell ref="CB180:CC180"/>
    <mergeCell ref="CD180:CE180"/>
    <mergeCell ref="CF180:CG180"/>
    <mergeCell ref="CH180:CI180"/>
    <mergeCell ref="CJ180:CK180"/>
    <mergeCell ref="CL180:CM180"/>
    <mergeCell ref="CN180:CO180"/>
    <mergeCell ref="CP180:CQ180"/>
    <mergeCell ref="CR180:CS180"/>
    <mergeCell ref="CT180:CU180"/>
    <mergeCell ref="CV180:CW180"/>
    <mergeCell ref="CX180:CY180"/>
    <mergeCell ref="CZ180:DA180"/>
    <mergeCell ref="DB180:DC180"/>
    <mergeCell ref="DD180:DE180"/>
    <mergeCell ref="DF180:DG180"/>
    <mergeCell ref="DH180:DI180"/>
    <mergeCell ref="DJ180:DK180"/>
    <mergeCell ref="DL180:DM180"/>
    <mergeCell ref="DN180:DO180"/>
    <mergeCell ref="DP180:DQ180"/>
    <mergeCell ref="DR180:DS180"/>
    <mergeCell ref="DT180:DU180"/>
    <mergeCell ref="DV180:DW180"/>
    <mergeCell ref="DX180:DY180"/>
    <mergeCell ref="DZ180:EA180"/>
    <mergeCell ref="EB180:EC180"/>
    <mergeCell ref="ED180:EE180"/>
    <mergeCell ref="EF180:EG180"/>
    <mergeCell ref="EH180:EI180"/>
    <mergeCell ref="EJ180:EK180"/>
    <mergeCell ref="EL180:EM180"/>
    <mergeCell ref="EN180:EO180"/>
    <mergeCell ref="EP180:EQ180"/>
    <mergeCell ref="ER180:ES180"/>
    <mergeCell ref="ET180:EU180"/>
    <mergeCell ref="EV180:EW180"/>
    <mergeCell ref="EX180:EY180"/>
    <mergeCell ref="EZ180:FA180"/>
    <mergeCell ref="FB180:FC180"/>
    <mergeCell ref="FD180:FE180"/>
    <mergeCell ref="FF180:FG180"/>
    <mergeCell ref="FH180:FI180"/>
    <mergeCell ref="FJ180:FK180"/>
    <mergeCell ref="FL180:FM180"/>
    <mergeCell ref="FN180:FO180"/>
    <mergeCell ref="FP180:FQ180"/>
    <mergeCell ref="FR180:FS180"/>
    <mergeCell ref="FT180:FU180"/>
    <mergeCell ref="FV180:FW180"/>
    <mergeCell ref="FX180:FY180"/>
    <mergeCell ref="FZ180:GA180"/>
    <mergeCell ref="GB180:GC180"/>
    <mergeCell ref="GD180:GE180"/>
    <mergeCell ref="GF180:GG180"/>
    <mergeCell ref="GH180:GI180"/>
    <mergeCell ref="GJ180:GK180"/>
    <mergeCell ref="GL180:GM180"/>
    <mergeCell ref="GN180:GO180"/>
    <mergeCell ref="GP180:GQ180"/>
    <mergeCell ref="GR180:GS180"/>
    <mergeCell ref="GT180:GU180"/>
    <mergeCell ref="GV180:GW180"/>
    <mergeCell ref="GX180:GY180"/>
    <mergeCell ref="GZ180:HA180"/>
    <mergeCell ref="HB180:HC180"/>
    <mergeCell ref="HD180:HE180"/>
    <mergeCell ref="HF180:HG180"/>
    <mergeCell ref="HH180:HI180"/>
    <mergeCell ref="HJ180:HK180"/>
    <mergeCell ref="HL180:HM180"/>
    <mergeCell ref="HN180:HO180"/>
    <mergeCell ref="HP180:HQ180"/>
    <mergeCell ref="HR180:HS180"/>
    <mergeCell ref="A184:B184"/>
    <mergeCell ref="O184:P184"/>
    <mergeCell ref="Q184:R184"/>
    <mergeCell ref="S184:T184"/>
    <mergeCell ref="U184:V184"/>
    <mergeCell ref="W184:X184"/>
    <mergeCell ref="Z184:AA184"/>
    <mergeCell ref="AB184:AC184"/>
    <mergeCell ref="AD184:AE184"/>
    <mergeCell ref="AF184:AG184"/>
    <mergeCell ref="AH184:AI184"/>
    <mergeCell ref="AJ184:AK184"/>
    <mergeCell ref="AL184:AM184"/>
    <mergeCell ref="AN184:AO184"/>
    <mergeCell ref="AP184:AQ184"/>
    <mergeCell ref="AR184:AS184"/>
    <mergeCell ref="AT184:AU184"/>
    <mergeCell ref="AV184:AW184"/>
    <mergeCell ref="AX184:AY184"/>
    <mergeCell ref="AZ184:BA184"/>
    <mergeCell ref="BB184:BC184"/>
    <mergeCell ref="BD184:BE184"/>
    <mergeCell ref="BF184:BG184"/>
    <mergeCell ref="BH184:BI184"/>
    <mergeCell ref="BJ184:BK184"/>
    <mergeCell ref="BL184:BM184"/>
    <mergeCell ref="BN184:BO184"/>
    <mergeCell ref="BP184:BQ184"/>
    <mergeCell ref="BR184:BS184"/>
    <mergeCell ref="BT184:BU184"/>
    <mergeCell ref="BV184:BW184"/>
    <mergeCell ref="BX184:BY184"/>
    <mergeCell ref="BZ184:CA184"/>
    <mergeCell ref="CB184:CC184"/>
    <mergeCell ref="CD184:CE184"/>
    <mergeCell ref="CF184:CG184"/>
    <mergeCell ref="CH184:CI184"/>
    <mergeCell ref="CJ184:CK184"/>
    <mergeCell ref="CL184:CM184"/>
    <mergeCell ref="CN184:CO184"/>
    <mergeCell ref="CP184:CQ184"/>
    <mergeCell ref="CR184:CS184"/>
    <mergeCell ref="CT184:CU184"/>
    <mergeCell ref="CV184:CW184"/>
    <mergeCell ref="CX184:CY184"/>
    <mergeCell ref="CZ184:DA184"/>
    <mergeCell ref="DB184:DC184"/>
    <mergeCell ref="DD184:DE184"/>
    <mergeCell ref="DF184:DG184"/>
    <mergeCell ref="DH184:DI184"/>
    <mergeCell ref="DJ184:DK184"/>
    <mergeCell ref="DL184:DM184"/>
    <mergeCell ref="DN184:DO184"/>
    <mergeCell ref="DP184:DQ184"/>
    <mergeCell ref="DR184:DS184"/>
    <mergeCell ref="DT184:DU184"/>
    <mergeCell ref="DV184:DW184"/>
    <mergeCell ref="DX184:DY184"/>
    <mergeCell ref="DZ184:EA184"/>
    <mergeCell ref="EB184:EC184"/>
    <mergeCell ref="ED184:EE184"/>
    <mergeCell ref="EF184:EG184"/>
    <mergeCell ref="EH184:EI184"/>
    <mergeCell ref="EJ184:EK184"/>
    <mergeCell ref="EL184:EM184"/>
    <mergeCell ref="EN184:EO184"/>
    <mergeCell ref="EP184:EQ184"/>
    <mergeCell ref="ER184:ES184"/>
    <mergeCell ref="ET184:EU184"/>
    <mergeCell ref="EV184:EW184"/>
    <mergeCell ref="EX184:EY184"/>
    <mergeCell ref="EZ184:FA184"/>
    <mergeCell ref="FB184:FC184"/>
    <mergeCell ref="FD184:FE184"/>
    <mergeCell ref="FF184:FG184"/>
    <mergeCell ref="FH184:FI184"/>
    <mergeCell ref="FJ184:FK184"/>
    <mergeCell ref="FL184:FM184"/>
    <mergeCell ref="FN184:FO184"/>
    <mergeCell ref="FP184:FQ184"/>
    <mergeCell ref="FR184:FS184"/>
    <mergeCell ref="FT184:FU184"/>
    <mergeCell ref="FV184:FW184"/>
    <mergeCell ref="FX184:FY184"/>
    <mergeCell ref="FZ184:GA184"/>
    <mergeCell ref="GB184:GC184"/>
    <mergeCell ref="GD184:GE184"/>
    <mergeCell ref="GF184:GG184"/>
    <mergeCell ref="GH184:GI184"/>
    <mergeCell ref="GJ184:GK184"/>
    <mergeCell ref="GL184:GM184"/>
    <mergeCell ref="GN184:GO184"/>
    <mergeCell ref="GP184:GQ184"/>
    <mergeCell ref="GR184:GS184"/>
    <mergeCell ref="GT184:GU184"/>
    <mergeCell ref="GV184:GW184"/>
    <mergeCell ref="GX184:GY184"/>
    <mergeCell ref="GZ184:HA184"/>
    <mergeCell ref="HB184:HC184"/>
    <mergeCell ref="HD184:HE184"/>
    <mergeCell ref="HF184:HG184"/>
    <mergeCell ref="HH184:HI184"/>
    <mergeCell ref="HJ184:HK184"/>
    <mergeCell ref="HL184:HM184"/>
    <mergeCell ref="HN184:HO184"/>
    <mergeCell ref="HP184:HQ184"/>
    <mergeCell ref="HR184:HS184"/>
    <mergeCell ref="A187:B187"/>
    <mergeCell ref="O187:P187"/>
    <mergeCell ref="Q187:R187"/>
    <mergeCell ref="S187:T187"/>
    <mergeCell ref="U187:V187"/>
    <mergeCell ref="W187:X187"/>
    <mergeCell ref="Z187:AA187"/>
    <mergeCell ref="AB187:AC187"/>
    <mergeCell ref="AD187:AE187"/>
    <mergeCell ref="AF187:AG187"/>
    <mergeCell ref="AH187:AI187"/>
    <mergeCell ref="AJ187:AK187"/>
    <mergeCell ref="AL187:AM187"/>
    <mergeCell ref="AN187:AO187"/>
    <mergeCell ref="AP187:AQ187"/>
    <mergeCell ref="AR187:AS187"/>
    <mergeCell ref="AT187:AU187"/>
    <mergeCell ref="AV187:AW187"/>
    <mergeCell ref="AX187:AY187"/>
    <mergeCell ref="AZ187:BA187"/>
    <mergeCell ref="BB187:BC187"/>
    <mergeCell ref="BD187:BE187"/>
    <mergeCell ref="BF187:BG187"/>
    <mergeCell ref="BH187:BI187"/>
    <mergeCell ref="BJ187:BK187"/>
    <mergeCell ref="BL187:BM187"/>
    <mergeCell ref="BN187:BO187"/>
    <mergeCell ref="BP187:BQ187"/>
    <mergeCell ref="BR187:BS187"/>
    <mergeCell ref="BT187:BU187"/>
    <mergeCell ref="BV187:BW187"/>
    <mergeCell ref="BX187:BY187"/>
    <mergeCell ref="BZ187:CA187"/>
    <mergeCell ref="CB187:CC187"/>
    <mergeCell ref="CD187:CE187"/>
    <mergeCell ref="CF187:CG187"/>
    <mergeCell ref="CH187:CI187"/>
    <mergeCell ref="CJ187:CK187"/>
    <mergeCell ref="CL187:CM187"/>
    <mergeCell ref="CN187:CO187"/>
    <mergeCell ref="CP187:CQ187"/>
    <mergeCell ref="CR187:CS187"/>
    <mergeCell ref="CT187:CU187"/>
    <mergeCell ref="CV187:CW187"/>
    <mergeCell ref="CX187:CY187"/>
    <mergeCell ref="CZ187:DA187"/>
    <mergeCell ref="DB187:DC187"/>
    <mergeCell ref="DD187:DE187"/>
    <mergeCell ref="DF187:DG187"/>
    <mergeCell ref="DH187:DI187"/>
    <mergeCell ref="DJ187:DK187"/>
    <mergeCell ref="DL187:DM187"/>
    <mergeCell ref="DN187:DO187"/>
    <mergeCell ref="DP187:DQ187"/>
    <mergeCell ref="DR187:DS187"/>
    <mergeCell ref="DT187:DU187"/>
    <mergeCell ref="DV187:DW187"/>
    <mergeCell ref="DX187:DY187"/>
    <mergeCell ref="DZ187:EA187"/>
    <mergeCell ref="EB187:EC187"/>
    <mergeCell ref="ED187:EE187"/>
    <mergeCell ref="EF187:EG187"/>
    <mergeCell ref="EH187:EI187"/>
    <mergeCell ref="EJ187:EK187"/>
    <mergeCell ref="EL187:EM187"/>
    <mergeCell ref="EN187:EO187"/>
    <mergeCell ref="EP187:EQ187"/>
    <mergeCell ref="ER187:ES187"/>
    <mergeCell ref="ET187:EU187"/>
    <mergeCell ref="EV187:EW187"/>
    <mergeCell ref="EX187:EY187"/>
    <mergeCell ref="EZ187:FA187"/>
    <mergeCell ref="FB187:FC187"/>
    <mergeCell ref="FD187:FE187"/>
    <mergeCell ref="FF187:FG187"/>
    <mergeCell ref="FH187:FI187"/>
    <mergeCell ref="FJ187:FK187"/>
    <mergeCell ref="FL187:FM187"/>
    <mergeCell ref="FN187:FO187"/>
    <mergeCell ref="FP187:FQ187"/>
    <mergeCell ref="FR187:FS187"/>
    <mergeCell ref="FT187:FU187"/>
    <mergeCell ref="FV187:FW187"/>
    <mergeCell ref="FX187:FY187"/>
    <mergeCell ref="FZ187:GA187"/>
    <mergeCell ref="GB187:GC187"/>
    <mergeCell ref="GD187:GE187"/>
    <mergeCell ref="GF187:GG187"/>
    <mergeCell ref="GH187:GI187"/>
    <mergeCell ref="GJ187:GK187"/>
    <mergeCell ref="GL187:GM187"/>
    <mergeCell ref="GN187:GO187"/>
    <mergeCell ref="GP187:GQ187"/>
    <mergeCell ref="GR187:GS187"/>
    <mergeCell ref="GT187:GU187"/>
    <mergeCell ref="GV187:GW187"/>
    <mergeCell ref="GX187:GY187"/>
    <mergeCell ref="GZ187:HA187"/>
    <mergeCell ref="HB187:HC187"/>
    <mergeCell ref="HD187:HE187"/>
    <mergeCell ref="HF187:HG187"/>
    <mergeCell ref="HH187:HI187"/>
    <mergeCell ref="HJ187:HK187"/>
    <mergeCell ref="HL187:HM187"/>
    <mergeCell ref="HN187:HO187"/>
    <mergeCell ref="HP187:HQ187"/>
    <mergeCell ref="HR187:HS187"/>
    <mergeCell ref="A189:B189"/>
    <mergeCell ref="O189:P189"/>
    <mergeCell ref="Q189:R189"/>
    <mergeCell ref="S189:T189"/>
    <mergeCell ref="U189:V189"/>
    <mergeCell ref="W189:X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P189:AQ189"/>
    <mergeCell ref="AR189:AS189"/>
    <mergeCell ref="AT189:AU189"/>
    <mergeCell ref="AV189:AW189"/>
    <mergeCell ref="AX189:AY189"/>
    <mergeCell ref="AZ189:BA189"/>
    <mergeCell ref="BB189:BC189"/>
    <mergeCell ref="BD189:BE189"/>
    <mergeCell ref="BF189:BG189"/>
    <mergeCell ref="BH189:BI189"/>
    <mergeCell ref="BJ189:BK189"/>
    <mergeCell ref="BL189:BM189"/>
    <mergeCell ref="BN189:BO189"/>
    <mergeCell ref="BP189:BQ189"/>
    <mergeCell ref="BR189:BS189"/>
    <mergeCell ref="BT189:BU189"/>
    <mergeCell ref="BV189:BW189"/>
    <mergeCell ref="BX189:BY189"/>
    <mergeCell ref="BZ189:CA189"/>
    <mergeCell ref="CB189:CC189"/>
    <mergeCell ref="CD189:CE189"/>
    <mergeCell ref="CF189:CG189"/>
    <mergeCell ref="CH189:CI189"/>
    <mergeCell ref="CJ189:CK189"/>
    <mergeCell ref="CL189:CM189"/>
    <mergeCell ref="CN189:CO189"/>
    <mergeCell ref="CP189:CQ189"/>
    <mergeCell ref="CR189:CS189"/>
    <mergeCell ref="CT189:CU189"/>
    <mergeCell ref="CV189:CW189"/>
    <mergeCell ref="CX189:CY189"/>
    <mergeCell ref="CZ189:DA189"/>
    <mergeCell ref="DB189:DC189"/>
    <mergeCell ref="DD189:DE189"/>
    <mergeCell ref="DF189:DG189"/>
    <mergeCell ref="DH189:DI189"/>
    <mergeCell ref="DJ189:DK189"/>
    <mergeCell ref="DL189:DM189"/>
    <mergeCell ref="DN189:DO189"/>
    <mergeCell ref="DP189:DQ189"/>
    <mergeCell ref="DR189:DS189"/>
    <mergeCell ref="DT189:DU189"/>
    <mergeCell ref="DV189:DW189"/>
    <mergeCell ref="DX189:DY189"/>
    <mergeCell ref="DZ189:EA189"/>
    <mergeCell ref="EB189:EC189"/>
    <mergeCell ref="ED189:EE189"/>
    <mergeCell ref="EF189:EG189"/>
    <mergeCell ref="EH189:EI189"/>
    <mergeCell ref="EJ189:EK189"/>
    <mergeCell ref="EL189:EM189"/>
    <mergeCell ref="EN189:EO189"/>
    <mergeCell ref="EP189:EQ189"/>
    <mergeCell ref="ER189:ES189"/>
    <mergeCell ref="ET189:EU189"/>
    <mergeCell ref="EV189:EW189"/>
    <mergeCell ref="EX189:EY189"/>
    <mergeCell ref="EZ189:FA189"/>
    <mergeCell ref="FB189:FC189"/>
    <mergeCell ref="FD189:FE189"/>
    <mergeCell ref="FF189:FG189"/>
    <mergeCell ref="FH189:FI189"/>
    <mergeCell ref="FJ189:FK189"/>
    <mergeCell ref="FL189:FM189"/>
    <mergeCell ref="FN189:FO189"/>
    <mergeCell ref="FP189:FQ189"/>
    <mergeCell ref="FR189:FS189"/>
    <mergeCell ref="FT189:FU189"/>
    <mergeCell ref="FV189:FW189"/>
    <mergeCell ref="FX189:FY189"/>
    <mergeCell ref="FZ189:GA189"/>
    <mergeCell ref="GB189:GC189"/>
    <mergeCell ref="GD189:GE189"/>
    <mergeCell ref="GF189:GG189"/>
    <mergeCell ref="GH189:GI189"/>
    <mergeCell ref="GJ189:GK189"/>
    <mergeCell ref="GL189:GM189"/>
    <mergeCell ref="GN189:GO189"/>
    <mergeCell ref="GP189:GQ189"/>
    <mergeCell ref="GR189:GS189"/>
    <mergeCell ref="GT189:GU189"/>
    <mergeCell ref="GV189:GW189"/>
    <mergeCell ref="GX189:GY189"/>
    <mergeCell ref="GZ189:HA189"/>
    <mergeCell ref="HB189:HC189"/>
    <mergeCell ref="HD189:HE189"/>
    <mergeCell ref="HF189:HG189"/>
    <mergeCell ref="HH189:HI189"/>
    <mergeCell ref="HJ189:HK189"/>
    <mergeCell ref="HL189:HM189"/>
    <mergeCell ref="HN189:HO189"/>
    <mergeCell ref="HP189:HQ189"/>
    <mergeCell ref="HR189:HS18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</mergeCells>
  <conditionalFormatting sqref="B11">
    <cfRule type="duplicateValues" dxfId="0" priority="215"/>
    <cfRule type="duplicateValues" dxfId="0" priority="216"/>
  </conditionalFormatting>
  <conditionalFormatting sqref="B13">
    <cfRule type="duplicateValues" dxfId="0" priority="75"/>
    <cfRule type="duplicateValues" dxfId="0" priority="76"/>
  </conditionalFormatting>
  <conditionalFormatting sqref="B14">
    <cfRule type="duplicateValues" dxfId="0" priority="73"/>
    <cfRule type="duplicateValues" dxfId="0" priority="74"/>
  </conditionalFormatting>
  <conditionalFormatting sqref="B17">
    <cfRule type="duplicateValues" dxfId="0" priority="119"/>
    <cfRule type="duplicateValues" dxfId="0" priority="120"/>
  </conditionalFormatting>
  <conditionalFormatting sqref="B22">
    <cfRule type="duplicateValues" dxfId="0" priority="69"/>
    <cfRule type="duplicateValues" dxfId="0" priority="70"/>
  </conditionalFormatting>
  <conditionalFormatting sqref="B26">
    <cfRule type="duplicateValues" dxfId="0" priority="67"/>
    <cfRule type="duplicateValues" dxfId="0" priority="68"/>
  </conditionalFormatting>
  <conditionalFormatting sqref="B27">
    <cfRule type="duplicateValues" dxfId="0" priority="211"/>
    <cfRule type="duplicateValues" dxfId="0" priority="212"/>
  </conditionalFormatting>
  <conditionalFormatting sqref="B28">
    <cfRule type="duplicateValues" dxfId="0" priority="117"/>
    <cfRule type="duplicateValues" dxfId="0" priority="118"/>
  </conditionalFormatting>
  <conditionalFormatting sqref="B29">
    <cfRule type="duplicateValues" dxfId="0" priority="113"/>
    <cfRule type="duplicateValues" dxfId="0" priority="114"/>
  </conditionalFormatting>
  <conditionalFormatting sqref="B31">
    <cfRule type="duplicateValues" dxfId="0" priority="2"/>
    <cfRule type="duplicateValues" dxfId="0" priority="1"/>
  </conditionalFormatting>
  <conditionalFormatting sqref="B32">
    <cfRule type="duplicateValues" dxfId="0" priority="157"/>
    <cfRule type="duplicateValues" dxfId="0" priority="158"/>
  </conditionalFormatting>
  <conditionalFormatting sqref="B37">
    <cfRule type="duplicateValues" dxfId="0" priority="65"/>
    <cfRule type="duplicateValues" dxfId="0" priority="66"/>
  </conditionalFormatting>
  <conditionalFormatting sqref="B38">
    <cfRule type="duplicateValues" dxfId="0" priority="63"/>
    <cfRule type="duplicateValues" dxfId="0" priority="64"/>
  </conditionalFormatting>
  <conditionalFormatting sqref="B39">
    <cfRule type="duplicateValues" dxfId="0" priority="59"/>
    <cfRule type="duplicateValues" dxfId="0" priority="60"/>
  </conditionalFormatting>
  <conditionalFormatting sqref="B40">
    <cfRule type="duplicateValues" dxfId="0" priority="57"/>
    <cfRule type="duplicateValues" dxfId="0" priority="58"/>
  </conditionalFormatting>
  <conditionalFormatting sqref="B41">
    <cfRule type="duplicateValues" dxfId="0" priority="209"/>
    <cfRule type="duplicateValues" dxfId="0" priority="210"/>
  </conditionalFormatting>
  <conditionalFormatting sqref="B42">
    <cfRule type="duplicateValues" dxfId="0" priority="207"/>
    <cfRule type="duplicateValues" dxfId="0" priority="208"/>
  </conditionalFormatting>
  <conditionalFormatting sqref="B43">
    <cfRule type="duplicateValues" dxfId="0" priority="205"/>
    <cfRule type="duplicateValues" dxfId="0" priority="206"/>
  </conditionalFormatting>
  <conditionalFormatting sqref="B44">
    <cfRule type="duplicateValues" dxfId="0" priority="203"/>
    <cfRule type="duplicateValues" dxfId="0" priority="204"/>
  </conditionalFormatting>
  <conditionalFormatting sqref="B45">
    <cfRule type="duplicateValues" dxfId="0" priority="111"/>
    <cfRule type="duplicateValues" dxfId="0" priority="112"/>
  </conditionalFormatting>
  <conditionalFormatting sqref="B48">
    <cfRule type="duplicateValues" dxfId="0" priority="155"/>
    <cfRule type="duplicateValues" dxfId="0" priority="156"/>
  </conditionalFormatting>
  <conditionalFormatting sqref="B58">
    <cfRule type="duplicateValues" dxfId="0" priority="55"/>
    <cfRule type="duplicateValues" dxfId="0" priority="56"/>
  </conditionalFormatting>
  <conditionalFormatting sqref="B59">
    <cfRule type="duplicateValues" dxfId="0" priority="53"/>
    <cfRule type="duplicateValues" dxfId="0" priority="54"/>
  </conditionalFormatting>
  <conditionalFormatting sqref="B60">
    <cfRule type="duplicateValues" dxfId="0" priority="51"/>
    <cfRule type="duplicateValues" dxfId="0" priority="52"/>
  </conditionalFormatting>
  <conditionalFormatting sqref="B61">
    <cfRule type="duplicateValues" dxfId="0" priority="49"/>
    <cfRule type="duplicateValues" dxfId="0" priority="50"/>
  </conditionalFormatting>
  <conditionalFormatting sqref="B62">
    <cfRule type="duplicateValues" dxfId="0" priority="47"/>
    <cfRule type="duplicateValues" dxfId="0" priority="48"/>
  </conditionalFormatting>
  <conditionalFormatting sqref="B63">
    <cfRule type="duplicateValues" dxfId="0" priority="201"/>
    <cfRule type="duplicateValues" dxfId="0" priority="202"/>
  </conditionalFormatting>
  <conditionalFormatting sqref="B64">
    <cfRule type="duplicateValues" dxfId="0" priority="9"/>
    <cfRule type="duplicateValues" dxfId="0" priority="10"/>
  </conditionalFormatting>
  <conditionalFormatting sqref="B65">
    <cfRule type="duplicateValues" dxfId="0" priority="105"/>
    <cfRule type="duplicateValues" dxfId="0" priority="106"/>
  </conditionalFormatting>
  <conditionalFormatting sqref="B76">
    <cfRule type="duplicateValues" dxfId="0" priority="43"/>
    <cfRule type="duplicateValues" dxfId="0" priority="44"/>
  </conditionalFormatting>
  <conditionalFormatting sqref="B77">
    <cfRule type="duplicateValues" dxfId="0" priority="199"/>
    <cfRule type="duplicateValues" dxfId="0" priority="200"/>
  </conditionalFormatting>
  <conditionalFormatting sqref="B80">
    <cfRule type="duplicateValues" dxfId="0" priority="41"/>
    <cfRule type="duplicateValues" dxfId="0" priority="42"/>
  </conditionalFormatting>
  <conditionalFormatting sqref="B81">
    <cfRule type="duplicateValues" dxfId="0" priority="39"/>
    <cfRule type="duplicateValues" dxfId="0" priority="40"/>
  </conditionalFormatting>
  <conditionalFormatting sqref="B82">
    <cfRule type="duplicateValues" dxfId="0" priority="37"/>
    <cfRule type="duplicateValues" dxfId="0" priority="38"/>
  </conditionalFormatting>
  <conditionalFormatting sqref="B83">
    <cfRule type="duplicateValues" dxfId="0" priority="35"/>
    <cfRule type="duplicateValues" dxfId="0" priority="36"/>
  </conditionalFormatting>
  <conditionalFormatting sqref="B84">
    <cfRule type="duplicateValues" dxfId="0" priority="197"/>
    <cfRule type="duplicateValues" dxfId="0" priority="198"/>
  </conditionalFormatting>
  <conditionalFormatting sqref="B85">
    <cfRule type="duplicateValues" dxfId="0" priority="195"/>
    <cfRule type="duplicateValues" dxfId="0" priority="196"/>
  </conditionalFormatting>
  <conditionalFormatting sqref="B97">
    <cfRule type="duplicateValues" dxfId="0" priority="193"/>
    <cfRule type="duplicateValues" dxfId="0" priority="194"/>
  </conditionalFormatting>
  <conditionalFormatting sqref="B98">
    <cfRule type="duplicateValues" dxfId="0" priority="191"/>
    <cfRule type="duplicateValues" dxfId="0" priority="192"/>
  </conditionalFormatting>
  <conditionalFormatting sqref="B99">
    <cfRule type="duplicateValues" dxfId="0" priority="99"/>
    <cfRule type="duplicateValues" dxfId="0" priority="100"/>
  </conditionalFormatting>
  <conditionalFormatting sqref="B100">
    <cfRule type="duplicateValues" dxfId="0" priority="97"/>
    <cfRule type="duplicateValues" dxfId="0" priority="98"/>
  </conditionalFormatting>
  <conditionalFormatting sqref="B101">
    <cfRule type="duplicateValues" dxfId="0" priority="95"/>
    <cfRule type="duplicateValues" dxfId="0" priority="96"/>
  </conditionalFormatting>
  <conditionalFormatting sqref="B102">
    <cfRule type="duplicateValues" dxfId="0" priority="151"/>
    <cfRule type="duplicateValues" dxfId="0" priority="152"/>
  </conditionalFormatting>
  <conditionalFormatting sqref="B103">
    <cfRule type="duplicateValues" dxfId="0" priority="149"/>
    <cfRule type="duplicateValues" dxfId="0" priority="150"/>
  </conditionalFormatting>
  <conditionalFormatting sqref="B104">
    <cfRule type="duplicateValues" dxfId="0" priority="147"/>
    <cfRule type="duplicateValues" dxfId="0" priority="148"/>
  </conditionalFormatting>
  <conditionalFormatting sqref="B105">
    <cfRule type="duplicateValues" dxfId="0" priority="145"/>
    <cfRule type="duplicateValues" dxfId="0" priority="146"/>
  </conditionalFormatting>
  <conditionalFormatting sqref="B106">
    <cfRule type="duplicateValues" dxfId="0" priority="143"/>
    <cfRule type="duplicateValues" dxfId="0" priority="144"/>
  </conditionalFormatting>
  <conditionalFormatting sqref="B107">
    <cfRule type="duplicateValues" dxfId="0" priority="141"/>
    <cfRule type="duplicateValues" dxfId="0" priority="142"/>
  </conditionalFormatting>
  <conditionalFormatting sqref="B111">
    <cfRule type="duplicateValues" dxfId="0" priority="31"/>
    <cfRule type="duplicateValues" dxfId="0" priority="32"/>
  </conditionalFormatting>
  <conditionalFormatting sqref="B114">
    <cfRule type="duplicateValues" dxfId="0" priority="187"/>
    <cfRule type="duplicateValues" dxfId="0" priority="188"/>
  </conditionalFormatting>
  <conditionalFormatting sqref="B115">
    <cfRule type="duplicateValues" dxfId="0" priority="185"/>
    <cfRule type="duplicateValues" dxfId="0" priority="186"/>
  </conditionalFormatting>
  <conditionalFormatting sqref="B116">
    <cfRule type="duplicateValues" dxfId="0" priority="183"/>
    <cfRule type="duplicateValues" dxfId="0" priority="184"/>
  </conditionalFormatting>
  <conditionalFormatting sqref="B119">
    <cfRule type="duplicateValues" dxfId="0" priority="139"/>
    <cfRule type="duplicateValues" dxfId="0" priority="140"/>
  </conditionalFormatting>
  <conditionalFormatting sqref="B120">
    <cfRule type="duplicateValues" dxfId="0" priority="135"/>
    <cfRule type="duplicateValues" dxfId="0" priority="136"/>
  </conditionalFormatting>
  <conditionalFormatting sqref="B121">
    <cfRule type="duplicateValues" dxfId="0" priority="131"/>
    <cfRule type="duplicateValues" dxfId="0" priority="132"/>
  </conditionalFormatting>
  <conditionalFormatting sqref="B129">
    <cfRule type="duplicateValues" dxfId="0" priority="29"/>
    <cfRule type="duplicateValues" dxfId="0" priority="30"/>
  </conditionalFormatting>
  <conditionalFormatting sqref="B132">
    <cfRule type="duplicateValues" dxfId="0" priority="181"/>
    <cfRule type="duplicateValues" dxfId="0" priority="182"/>
  </conditionalFormatting>
  <conditionalFormatting sqref="B133">
    <cfRule type="duplicateValues" dxfId="0" priority="179"/>
    <cfRule type="duplicateValues" dxfId="0" priority="180"/>
  </conditionalFormatting>
  <conditionalFormatting sqref="B134">
    <cfRule type="duplicateValues" dxfId="0" priority="177"/>
    <cfRule type="duplicateValues" dxfId="0" priority="178"/>
  </conditionalFormatting>
  <conditionalFormatting sqref="B135">
    <cfRule type="duplicateValues" dxfId="0" priority="175"/>
    <cfRule type="duplicateValues" dxfId="0" priority="176"/>
  </conditionalFormatting>
  <conditionalFormatting sqref="B136">
    <cfRule type="duplicateValues" dxfId="0" priority="173"/>
    <cfRule type="duplicateValues" dxfId="0" priority="174"/>
  </conditionalFormatting>
  <conditionalFormatting sqref="B137">
    <cfRule type="duplicateValues" dxfId="0" priority="91"/>
    <cfRule type="duplicateValues" dxfId="0" priority="92"/>
  </conditionalFormatting>
  <conditionalFormatting sqref="B145">
    <cfRule type="duplicateValues" dxfId="0" priority="5"/>
    <cfRule type="duplicateValues" dxfId="0" priority="6"/>
  </conditionalFormatting>
  <conditionalFormatting sqref="B146">
    <cfRule type="duplicateValues" dxfId="0" priority="3"/>
    <cfRule type="duplicateValues" dxfId="0" priority="4"/>
  </conditionalFormatting>
  <conditionalFormatting sqref="B153">
    <cfRule type="duplicateValues" dxfId="0" priority="7"/>
    <cfRule type="duplicateValues" dxfId="0" priority="8"/>
  </conditionalFormatting>
  <conditionalFormatting sqref="B155">
    <cfRule type="duplicateValues" dxfId="0" priority="171"/>
    <cfRule type="duplicateValues" dxfId="0" priority="172"/>
  </conditionalFormatting>
  <conditionalFormatting sqref="B156">
    <cfRule type="duplicateValues" dxfId="0" priority="89"/>
    <cfRule type="duplicateValues" dxfId="0" priority="90"/>
  </conditionalFormatting>
  <conditionalFormatting sqref="B163">
    <cfRule type="duplicateValues" dxfId="0" priority="169"/>
    <cfRule type="duplicateValues" dxfId="0" priority="170"/>
  </conditionalFormatting>
  <conditionalFormatting sqref="B164">
    <cfRule type="duplicateValues" dxfId="0" priority="87"/>
    <cfRule type="duplicateValues" dxfId="0" priority="88"/>
  </conditionalFormatting>
  <conditionalFormatting sqref="B165">
    <cfRule type="duplicateValues" dxfId="0" priority="85"/>
    <cfRule type="duplicateValues" dxfId="0" priority="86"/>
  </conditionalFormatting>
  <conditionalFormatting sqref="B176">
    <cfRule type="duplicateValues" dxfId="0" priority="19"/>
    <cfRule type="duplicateValues" dxfId="0" priority="20"/>
  </conditionalFormatting>
  <conditionalFormatting sqref="B177">
    <cfRule type="duplicateValues" dxfId="0" priority="167"/>
    <cfRule type="duplicateValues" dxfId="0" priority="168"/>
  </conditionalFormatting>
  <conditionalFormatting sqref="B178">
    <cfRule type="duplicateValues" dxfId="0" priority="83"/>
    <cfRule type="duplicateValues" dxfId="0" priority="84"/>
  </conditionalFormatting>
  <conditionalFormatting sqref="B179">
    <cfRule type="duplicateValues" dxfId="0" priority="127"/>
    <cfRule type="duplicateValues" dxfId="0" priority="128"/>
  </conditionalFormatting>
  <conditionalFormatting sqref="B183">
    <cfRule type="duplicateValues" dxfId="0" priority="125"/>
    <cfRule type="duplicateValues" dxfId="0" priority="126"/>
  </conditionalFormatting>
  <conditionalFormatting sqref="B186">
    <cfRule type="duplicateValues" dxfId="0" priority="81"/>
    <cfRule type="duplicateValues" dxfId="0" priority="82"/>
  </conditionalFormatting>
  <conditionalFormatting sqref="B188">
    <cfRule type="duplicateValues" dxfId="0" priority="79"/>
    <cfRule type="duplicateValues" dxfId="0" priority="80"/>
  </conditionalFormatting>
  <conditionalFormatting sqref="B191">
    <cfRule type="duplicateValues" dxfId="0" priority="17"/>
    <cfRule type="duplicateValues" dxfId="0" priority="18"/>
  </conditionalFormatting>
  <conditionalFormatting sqref="B192">
    <cfRule type="duplicateValues" dxfId="0" priority="15"/>
    <cfRule type="duplicateValues" dxfId="0" priority="16"/>
  </conditionalFormatting>
  <conditionalFormatting sqref="B193">
    <cfRule type="duplicateValues" dxfId="0" priority="163"/>
    <cfRule type="duplicateValues" dxfId="0" priority="164"/>
  </conditionalFormatting>
  <conditionalFormatting sqref="B194">
    <cfRule type="duplicateValues" dxfId="0" priority="161"/>
    <cfRule type="duplicateValues" dxfId="0" priority="162"/>
  </conditionalFormatting>
  <conditionalFormatting sqref="B195">
    <cfRule type="duplicateValues" dxfId="0" priority="123"/>
    <cfRule type="duplicateValues" dxfId="0" priority="124"/>
  </conditionalFormatting>
  <conditionalFormatting sqref="B15:B16">
    <cfRule type="duplicateValues" dxfId="0" priority="213"/>
    <cfRule type="duplicateValues" dxfId="0" priority="214"/>
  </conditionalFormatting>
  <conditionalFormatting sqref="B20:B21">
    <cfRule type="duplicateValues" dxfId="0" priority="71"/>
    <cfRule type="duplicateValues" dxfId="0" priority="72"/>
  </conditionalFormatting>
  <conditionalFormatting sqref="B46:B47">
    <cfRule type="duplicateValues" dxfId="0" priority="109"/>
    <cfRule type="duplicateValues" dxfId="0" priority="110"/>
  </conditionalFormatting>
  <conditionalFormatting sqref="B66:B67">
    <cfRule type="duplicateValues" dxfId="0" priority="153"/>
    <cfRule type="duplicateValues" dxfId="0" priority="154"/>
  </conditionalFormatting>
  <conditionalFormatting sqref="B86:B87">
    <cfRule type="duplicateValues" dxfId="0" priority="101"/>
    <cfRule type="duplicateValues" dxfId="0" priority="102"/>
  </conditionalFormatting>
  <conditionalFormatting sqref="B112:B113">
    <cfRule type="duplicateValues" dxfId="0" priority="189"/>
    <cfRule type="duplicateValues" dxfId="0" priority="190"/>
  </conditionalFormatting>
  <conditionalFormatting sqref="B117:B118">
    <cfRule type="duplicateValues" dxfId="0" priority="93"/>
    <cfRule type="duplicateValues" dxfId="0" priority="94"/>
  </conditionalFormatting>
  <conditionalFormatting sqref="B130:B131">
    <cfRule type="duplicateValues" dxfId="0" priority="27"/>
    <cfRule type="duplicateValues" dxfId="0" priority="28"/>
  </conditionalFormatting>
  <conditionalFormatting sqref="B147:B148">
    <cfRule type="duplicateValues" dxfId="0" priority="11"/>
    <cfRule type="duplicateValues" dxfId="0" priority="12"/>
  </conditionalFormatting>
  <conditionalFormatting sqref="B149:B150">
    <cfRule type="duplicateValues" dxfId="0" priority="129"/>
    <cfRule type="duplicateValues" dxfId="0" priority="130"/>
  </conditionalFormatting>
  <conditionalFormatting sqref="B181:B182">
    <cfRule type="duplicateValues" dxfId="0" priority="165"/>
    <cfRule type="duplicateValues" dxfId="0" priority="166"/>
  </conditionalFormatting>
  <conditionalFormatting sqref="B1:B10 B12 B18:B19 B24 B33:B34 B51 B108 B141:B142 B151:B152 B180 B169:B170 B189:B190 B187 B184 B159:B161 B196:B65542 B125 B88:B89 B91:B92 B78 B73">
    <cfRule type="duplicateValues" dxfId="0" priority="219"/>
  </conditionalFormatting>
  <conditionalFormatting sqref="B1:B10 B12 B18:B19 B24 B33:B34 B51 B108 B141:B142 B169:B170 B180 B159:B161 B189:B190 B184 B187 B151:B152 B204:B65542 B196:B201 B125 B91:B92 B88:B89 B78 B73">
    <cfRule type="duplicateValues" dxfId="0" priority="220"/>
  </conditionalFormatting>
  <pageMargins left="0.66875" right="0.511805555555556" top="0.590277777777778" bottom="0.590277777777778" header="0.511805555555556" footer="0.393055555555556"/>
  <pageSetup paperSize="9" scale="58" firstPageNumber="4" fitToHeight="0" orientation="landscape" useFirstPageNumber="1" horizontalDpi="600"/>
  <headerFooter alignWithMargins="0" scaleWithDoc="0">
    <oddFooter>&amp;C— &amp;P —</oddFooter>
  </headerFooter>
  <rowBreaks count="1" manualBreakCount="1">
    <brk id="183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8"/>
  <sheetViews>
    <sheetView tabSelected="1" view="pageBreakPreview" zoomScale="70" zoomScaleNormal="60" topLeftCell="A66" workbookViewId="0">
      <selection activeCell="E68" sqref="E68"/>
    </sheetView>
  </sheetViews>
  <sheetFormatPr defaultColWidth="8.75" defaultRowHeight="15"/>
  <cols>
    <col min="1" max="1" width="7" style="61" customWidth="1"/>
    <col min="2" max="2" width="16.75" style="62" customWidth="1"/>
    <col min="3" max="3" width="9.875" style="63" customWidth="1"/>
    <col min="4" max="4" width="12.125" style="64" customWidth="1"/>
    <col min="5" max="5" width="36.125" style="65" customWidth="1"/>
    <col min="6" max="6" width="14.125" style="64" customWidth="1"/>
    <col min="7" max="7" width="12.875" style="64" customWidth="1"/>
    <col min="8" max="8" width="13.75" style="64" customWidth="1"/>
    <col min="9" max="9" width="24.625" style="66" customWidth="1"/>
    <col min="10" max="10" width="15" style="67" customWidth="1"/>
    <col min="11" max="11" width="9.5" style="67" customWidth="1"/>
    <col min="12" max="12" width="11.875" style="68" customWidth="1"/>
    <col min="13" max="13" width="9.875" style="67" customWidth="1"/>
    <col min="14" max="14" width="11.425" style="68" customWidth="1"/>
    <col min="15" max="15" width="28.5" style="51" customWidth="1"/>
    <col min="16" max="29" width="8.75" style="51"/>
    <col min="30" max="242" width="8.75" style="9"/>
  </cols>
  <sheetData>
    <row r="1" ht="14.1" customHeight="1" spans="1:1">
      <c r="A1" s="69"/>
    </row>
    <row r="2" s="51" customFormat="1" ht="53.1" customHeight="1" spans="1:14">
      <c r="A2" s="70" t="s">
        <v>968</v>
      </c>
      <c r="B2" s="71"/>
      <c r="C2" s="70"/>
      <c r="D2" s="70"/>
      <c r="E2" s="71"/>
      <c r="F2" s="70"/>
      <c r="G2" s="70"/>
      <c r="H2" s="70"/>
      <c r="I2" s="116"/>
      <c r="J2" s="70"/>
      <c r="K2" s="70"/>
      <c r="L2" s="70"/>
      <c r="M2" s="70"/>
      <c r="N2" s="70"/>
    </row>
    <row r="3" s="51" customFormat="1" ht="19.5" customHeight="1" spans="1:14">
      <c r="A3" s="72"/>
      <c r="B3" s="73"/>
      <c r="C3" s="74"/>
      <c r="D3" s="75"/>
      <c r="E3" s="76"/>
      <c r="F3" s="75"/>
      <c r="G3" s="75"/>
      <c r="H3" s="75"/>
      <c r="I3" s="66"/>
      <c r="J3" s="61"/>
      <c r="K3" s="61"/>
      <c r="L3" s="117"/>
      <c r="M3" s="61"/>
      <c r="N3" s="118" t="s">
        <v>93</v>
      </c>
    </row>
    <row r="4" s="52" customFormat="1" ht="33" customHeight="1" spans="1:14">
      <c r="A4" s="77" t="s">
        <v>51</v>
      </c>
      <c r="B4" s="78" t="s">
        <v>94</v>
      </c>
      <c r="C4" s="77" t="s">
        <v>95</v>
      </c>
      <c r="D4" s="77" t="s">
        <v>96</v>
      </c>
      <c r="E4" s="79" t="s">
        <v>97</v>
      </c>
      <c r="F4" s="77" t="s">
        <v>4</v>
      </c>
      <c r="G4" s="77" t="s">
        <v>98</v>
      </c>
      <c r="H4" s="79" t="s">
        <v>99</v>
      </c>
      <c r="I4" s="77" t="s">
        <v>100</v>
      </c>
      <c r="J4" s="77" t="s">
        <v>101</v>
      </c>
      <c r="K4" s="119"/>
      <c r="L4" s="77" t="s">
        <v>102</v>
      </c>
      <c r="M4" s="77"/>
      <c r="N4" s="79" t="s">
        <v>103</v>
      </c>
    </row>
    <row r="5" s="52" customFormat="1" ht="44.25" customHeight="1" spans="1:14">
      <c r="A5" s="77"/>
      <c r="B5" s="78"/>
      <c r="C5" s="77"/>
      <c r="D5" s="77"/>
      <c r="E5" s="80"/>
      <c r="F5" s="77"/>
      <c r="G5" s="77"/>
      <c r="H5" s="80"/>
      <c r="I5" s="77"/>
      <c r="J5" s="77" t="s">
        <v>104</v>
      </c>
      <c r="K5" s="119" t="s">
        <v>105</v>
      </c>
      <c r="L5" s="77" t="s">
        <v>104</v>
      </c>
      <c r="M5" s="77" t="s">
        <v>105</v>
      </c>
      <c r="N5" s="80"/>
    </row>
    <row r="6" s="52" customFormat="1" ht="36.95" customHeight="1" spans="1:14">
      <c r="A6" s="81" t="s">
        <v>969</v>
      </c>
      <c r="B6" s="82"/>
      <c r="C6" s="83"/>
      <c r="D6" s="84"/>
      <c r="E6" s="85"/>
      <c r="F6" s="86">
        <f>F7+F71+F134+F163</f>
        <v>18552267.976</v>
      </c>
      <c r="G6" s="86">
        <f>G7+G71+G134+G163</f>
        <v>4457089.988</v>
      </c>
      <c r="H6" s="86"/>
      <c r="I6" s="94"/>
      <c r="J6" s="120"/>
      <c r="K6" s="120"/>
      <c r="L6" s="120"/>
      <c r="M6" s="120"/>
      <c r="N6" s="90"/>
    </row>
    <row r="7" s="52" customFormat="1" ht="36.95" customHeight="1" spans="1:14">
      <c r="A7" s="81" t="s">
        <v>970</v>
      </c>
      <c r="B7" s="82"/>
      <c r="C7" s="83"/>
      <c r="D7" s="84"/>
      <c r="E7" s="85"/>
      <c r="F7" s="86">
        <f>F8+F44+F54+F65+F69</f>
        <v>9742445.976</v>
      </c>
      <c r="G7" s="86">
        <f>G8+G44+G54+G65+G69</f>
        <v>2093006.988</v>
      </c>
      <c r="H7" s="86"/>
      <c r="I7" s="94"/>
      <c r="J7" s="120"/>
      <c r="K7" s="120"/>
      <c r="L7" s="120"/>
      <c r="M7" s="120"/>
      <c r="N7" s="90"/>
    </row>
    <row r="8" s="52" customFormat="1" ht="36.95" customHeight="1" spans="1:14">
      <c r="A8" s="82" t="s">
        <v>971</v>
      </c>
      <c r="B8" s="82"/>
      <c r="C8" s="83"/>
      <c r="D8" s="84"/>
      <c r="E8" s="85"/>
      <c r="F8" s="87">
        <f>F9+F11+F15+F26+F28+F38</f>
        <v>6785755</v>
      </c>
      <c r="G8" s="87">
        <f>G9+G11+G15+G26+G28+G38</f>
        <v>1395927</v>
      </c>
      <c r="H8" s="87"/>
      <c r="I8" s="94"/>
      <c r="J8" s="120"/>
      <c r="K8" s="120"/>
      <c r="L8" s="120"/>
      <c r="M8" s="120"/>
      <c r="N8" s="90"/>
    </row>
    <row r="9" s="53" customFormat="1" ht="36.95" customHeight="1" spans="1:14">
      <c r="A9" s="88" t="s">
        <v>972</v>
      </c>
      <c r="B9" s="89"/>
      <c r="C9" s="83"/>
      <c r="D9" s="84"/>
      <c r="E9" s="85"/>
      <c r="F9" s="87">
        <v>728000</v>
      </c>
      <c r="G9" s="87">
        <v>100000</v>
      </c>
      <c r="H9" s="87"/>
      <c r="I9" s="94"/>
      <c r="J9" s="120"/>
      <c r="K9" s="120"/>
      <c r="L9" s="120"/>
      <c r="M9" s="120"/>
      <c r="N9" s="90"/>
    </row>
    <row r="10" s="53" customFormat="1" ht="105.95" customHeight="1" spans="1:14">
      <c r="A10" s="90">
        <v>1</v>
      </c>
      <c r="B10" s="91" t="s">
        <v>973</v>
      </c>
      <c r="C10" s="90" t="s">
        <v>244</v>
      </c>
      <c r="D10" s="90" t="s">
        <v>974</v>
      </c>
      <c r="E10" s="91" t="s">
        <v>975</v>
      </c>
      <c r="F10" s="90">
        <v>728000</v>
      </c>
      <c r="G10" s="90">
        <v>100000</v>
      </c>
      <c r="H10" s="48" t="s">
        <v>976</v>
      </c>
      <c r="I10" s="94" t="s">
        <v>977</v>
      </c>
      <c r="J10" s="90" t="s">
        <v>978</v>
      </c>
      <c r="K10" s="90" t="s">
        <v>979</v>
      </c>
      <c r="L10" s="90" t="s">
        <v>980</v>
      </c>
      <c r="M10" s="90" t="s">
        <v>981</v>
      </c>
      <c r="N10" s="90" t="s">
        <v>121</v>
      </c>
    </row>
    <row r="11" s="52" customFormat="1" ht="36.95" customHeight="1" spans="1:14">
      <c r="A11" s="82" t="s">
        <v>982</v>
      </c>
      <c r="B11" s="82"/>
      <c r="C11" s="82"/>
      <c r="D11" s="82"/>
      <c r="E11" s="82"/>
      <c r="F11" s="83">
        <f>SUM(F12:F14)</f>
        <v>2578100</v>
      </c>
      <c r="G11" s="83">
        <f>SUM(G12:G14)</f>
        <v>530000</v>
      </c>
      <c r="H11" s="90"/>
      <c r="I11" s="121"/>
      <c r="J11" s="83"/>
      <c r="K11" s="83"/>
      <c r="L11" s="83"/>
      <c r="M11" s="83"/>
      <c r="N11" s="87"/>
    </row>
    <row r="12" s="54" customFormat="1" ht="81.95" customHeight="1" spans="1:14">
      <c r="A12" s="92">
        <v>2</v>
      </c>
      <c r="B12" s="91" t="s">
        <v>983</v>
      </c>
      <c r="C12" s="90" t="s">
        <v>244</v>
      </c>
      <c r="D12" s="90" t="s">
        <v>984</v>
      </c>
      <c r="E12" s="91" t="s">
        <v>985</v>
      </c>
      <c r="F12" s="90">
        <v>1285000</v>
      </c>
      <c r="G12" s="90">
        <v>50000</v>
      </c>
      <c r="H12" s="90" t="s">
        <v>329</v>
      </c>
      <c r="I12" s="91" t="s">
        <v>986</v>
      </c>
      <c r="J12" s="90" t="s">
        <v>987</v>
      </c>
      <c r="K12" s="90" t="s">
        <v>988</v>
      </c>
      <c r="L12" s="122" t="s">
        <v>989</v>
      </c>
      <c r="M12" s="122"/>
      <c r="N12" s="90" t="s">
        <v>121</v>
      </c>
    </row>
    <row r="13" s="54" customFormat="1" ht="99.95" customHeight="1" spans="1:14">
      <c r="A13" s="92">
        <v>3</v>
      </c>
      <c r="B13" s="91" t="s">
        <v>990</v>
      </c>
      <c r="C13" s="90" t="s">
        <v>244</v>
      </c>
      <c r="D13" s="90" t="s">
        <v>991</v>
      </c>
      <c r="E13" s="93" t="s">
        <v>992</v>
      </c>
      <c r="F13" s="90">
        <v>703100</v>
      </c>
      <c r="G13" s="90">
        <v>400000</v>
      </c>
      <c r="H13" s="90" t="s">
        <v>329</v>
      </c>
      <c r="I13" s="91" t="s">
        <v>993</v>
      </c>
      <c r="J13" s="90" t="s">
        <v>987</v>
      </c>
      <c r="K13" s="90" t="s">
        <v>988</v>
      </c>
      <c r="L13" s="122" t="s">
        <v>989</v>
      </c>
      <c r="M13" s="122"/>
      <c r="N13" s="90" t="s">
        <v>121</v>
      </c>
    </row>
    <row r="14" s="54" customFormat="1" ht="93.95" customHeight="1" spans="1:14">
      <c r="A14" s="92">
        <v>4</v>
      </c>
      <c r="B14" s="91" t="s">
        <v>994</v>
      </c>
      <c r="C14" s="90" t="s">
        <v>244</v>
      </c>
      <c r="D14" s="90" t="s">
        <v>995</v>
      </c>
      <c r="E14" s="91" t="s">
        <v>996</v>
      </c>
      <c r="F14" s="90">
        <v>590000</v>
      </c>
      <c r="G14" s="90">
        <v>80000</v>
      </c>
      <c r="H14" s="90" t="s">
        <v>329</v>
      </c>
      <c r="I14" s="91" t="s">
        <v>997</v>
      </c>
      <c r="J14" s="90" t="s">
        <v>998</v>
      </c>
      <c r="K14" s="90" t="s">
        <v>999</v>
      </c>
      <c r="L14" s="122" t="s">
        <v>989</v>
      </c>
      <c r="M14" s="122"/>
      <c r="N14" s="90" t="s">
        <v>121</v>
      </c>
    </row>
    <row r="15" s="52" customFormat="1" ht="36.95" customHeight="1" spans="1:14">
      <c r="A15" s="82" t="s">
        <v>1000</v>
      </c>
      <c r="B15" s="82"/>
      <c r="C15" s="82"/>
      <c r="D15" s="82"/>
      <c r="E15" s="82"/>
      <c r="F15" s="83">
        <f>SUM(F16:F25)</f>
        <v>3084958</v>
      </c>
      <c r="G15" s="83">
        <f>SUM(G16:G25)</f>
        <v>590000</v>
      </c>
      <c r="H15" s="90"/>
      <c r="I15" s="121"/>
      <c r="J15" s="83"/>
      <c r="K15" s="83"/>
      <c r="L15" s="83"/>
      <c r="M15" s="83"/>
      <c r="N15" s="87"/>
    </row>
    <row r="16" s="55" customFormat="1" ht="138.95" customHeight="1" spans="1:14">
      <c r="A16" s="90">
        <v>5</v>
      </c>
      <c r="B16" s="94" t="s">
        <v>1001</v>
      </c>
      <c r="C16" s="90" t="s">
        <v>244</v>
      </c>
      <c r="D16" s="95" t="s">
        <v>1002</v>
      </c>
      <c r="E16" s="94" t="s">
        <v>1003</v>
      </c>
      <c r="F16" s="96">
        <v>1298000</v>
      </c>
      <c r="G16" s="97">
        <v>200000</v>
      </c>
      <c r="H16" s="48" t="s">
        <v>1004</v>
      </c>
      <c r="I16" s="94" t="s">
        <v>1005</v>
      </c>
      <c r="J16" s="90" t="s">
        <v>616</v>
      </c>
      <c r="K16" s="84" t="s">
        <v>617</v>
      </c>
      <c r="L16" s="122" t="s">
        <v>989</v>
      </c>
      <c r="M16" s="123"/>
      <c r="N16" s="90" t="s">
        <v>309</v>
      </c>
    </row>
    <row r="17" s="55" customFormat="1" ht="108" customHeight="1" spans="1:14">
      <c r="A17" s="90">
        <v>6</v>
      </c>
      <c r="B17" s="94" t="s">
        <v>1006</v>
      </c>
      <c r="C17" s="90" t="s">
        <v>244</v>
      </c>
      <c r="D17" s="95" t="s">
        <v>1007</v>
      </c>
      <c r="E17" s="94" t="s">
        <v>1008</v>
      </c>
      <c r="F17" s="96">
        <v>526500</v>
      </c>
      <c r="G17" s="97">
        <v>30000</v>
      </c>
      <c r="H17" s="48" t="s">
        <v>1004</v>
      </c>
      <c r="I17" s="94" t="s">
        <v>1009</v>
      </c>
      <c r="J17" s="90" t="s">
        <v>616</v>
      </c>
      <c r="K17" s="84" t="s">
        <v>617</v>
      </c>
      <c r="L17" s="122" t="s">
        <v>989</v>
      </c>
      <c r="M17" s="123"/>
      <c r="N17" s="90" t="s">
        <v>121</v>
      </c>
    </row>
    <row r="18" s="55" customFormat="1" ht="84.95" customHeight="1" spans="1:14">
      <c r="A18" s="90">
        <v>7</v>
      </c>
      <c r="B18" s="94" t="s">
        <v>1010</v>
      </c>
      <c r="C18" s="95" t="s">
        <v>199</v>
      </c>
      <c r="D18" s="98" t="s">
        <v>1011</v>
      </c>
      <c r="E18" s="91" t="s">
        <v>1012</v>
      </c>
      <c r="F18" s="99">
        <v>143408</v>
      </c>
      <c r="G18" s="99">
        <v>40000</v>
      </c>
      <c r="H18" s="90" t="s">
        <v>126</v>
      </c>
      <c r="I18" s="94" t="s">
        <v>1013</v>
      </c>
      <c r="J18" s="90" t="s">
        <v>1014</v>
      </c>
      <c r="K18" s="90" t="s">
        <v>1015</v>
      </c>
      <c r="L18" s="124" t="s">
        <v>204</v>
      </c>
      <c r="M18" s="124" t="s">
        <v>170</v>
      </c>
      <c r="N18" s="125" t="s">
        <v>121</v>
      </c>
    </row>
    <row r="19" s="55" customFormat="1" ht="84.95" customHeight="1" spans="1:14">
      <c r="A19" s="90">
        <v>8</v>
      </c>
      <c r="B19" s="94" t="s">
        <v>1016</v>
      </c>
      <c r="C19" s="95" t="s">
        <v>124</v>
      </c>
      <c r="D19" s="95" t="s">
        <v>1017</v>
      </c>
      <c r="E19" s="94" t="s">
        <v>1018</v>
      </c>
      <c r="F19" s="96">
        <v>77000</v>
      </c>
      <c r="G19" s="97">
        <v>30000</v>
      </c>
      <c r="H19" s="48" t="s">
        <v>1019</v>
      </c>
      <c r="I19" s="94" t="s">
        <v>1020</v>
      </c>
      <c r="J19" s="90" t="s">
        <v>1021</v>
      </c>
      <c r="K19" s="126" t="s">
        <v>137</v>
      </c>
      <c r="L19" s="90" t="s">
        <v>130</v>
      </c>
      <c r="M19" s="84" t="s">
        <v>131</v>
      </c>
      <c r="N19" s="90" t="s">
        <v>121</v>
      </c>
    </row>
    <row r="20" s="56" customFormat="1" ht="87.95" customHeight="1" spans="1:14">
      <c r="A20" s="90">
        <v>9</v>
      </c>
      <c r="B20" s="100" t="s">
        <v>1022</v>
      </c>
      <c r="C20" s="101" t="s">
        <v>139</v>
      </c>
      <c r="D20" s="102" t="s">
        <v>1023</v>
      </c>
      <c r="E20" s="100" t="s">
        <v>1024</v>
      </c>
      <c r="F20" s="102">
        <v>46000</v>
      </c>
      <c r="G20" s="84">
        <v>10000</v>
      </c>
      <c r="H20" s="90" t="s">
        <v>115</v>
      </c>
      <c r="I20" s="91" t="s">
        <v>207</v>
      </c>
      <c r="J20" s="101" t="s">
        <v>143</v>
      </c>
      <c r="K20" s="127" t="s">
        <v>144</v>
      </c>
      <c r="L20" s="90" t="s">
        <v>145</v>
      </c>
      <c r="M20" s="126" t="s">
        <v>120</v>
      </c>
      <c r="N20" s="90" t="s">
        <v>121</v>
      </c>
    </row>
    <row r="21" s="56" customFormat="1" ht="68.1" customHeight="1" spans="1:14">
      <c r="A21" s="90">
        <v>10</v>
      </c>
      <c r="B21" s="100" t="s">
        <v>1025</v>
      </c>
      <c r="C21" s="102" t="s">
        <v>139</v>
      </c>
      <c r="D21" s="102" t="s">
        <v>1026</v>
      </c>
      <c r="E21" s="100" t="s">
        <v>1027</v>
      </c>
      <c r="F21" s="102">
        <v>117750</v>
      </c>
      <c r="G21" s="84">
        <v>10000</v>
      </c>
      <c r="H21" s="48" t="s">
        <v>165</v>
      </c>
      <c r="I21" s="91" t="s">
        <v>207</v>
      </c>
      <c r="J21" s="101" t="s">
        <v>143</v>
      </c>
      <c r="K21" s="127" t="s">
        <v>144</v>
      </c>
      <c r="L21" s="90" t="s">
        <v>145</v>
      </c>
      <c r="M21" s="126" t="s">
        <v>120</v>
      </c>
      <c r="N21" s="90"/>
    </row>
    <row r="22" s="56" customFormat="1" ht="86.1" customHeight="1" spans="1:14">
      <c r="A22" s="90">
        <v>11</v>
      </c>
      <c r="B22" s="91" t="s">
        <v>1028</v>
      </c>
      <c r="C22" s="95" t="s">
        <v>155</v>
      </c>
      <c r="D22" s="95" t="s">
        <v>1029</v>
      </c>
      <c r="E22" s="94" t="s">
        <v>1030</v>
      </c>
      <c r="F22" s="95">
        <v>633700</v>
      </c>
      <c r="G22" s="95">
        <v>160000</v>
      </c>
      <c r="H22" s="90" t="s">
        <v>247</v>
      </c>
      <c r="I22" s="106" t="s">
        <v>1031</v>
      </c>
      <c r="J22" s="107" t="s">
        <v>1032</v>
      </c>
      <c r="K22" s="107" t="s">
        <v>1033</v>
      </c>
      <c r="L22" s="128" t="s">
        <v>160</v>
      </c>
      <c r="M22" s="48" t="s">
        <v>153</v>
      </c>
      <c r="N22" s="90" t="s">
        <v>309</v>
      </c>
    </row>
    <row r="23" s="56" customFormat="1" ht="66" customHeight="1" spans="1:14">
      <c r="A23" s="90">
        <v>12</v>
      </c>
      <c r="B23" s="91" t="s">
        <v>1034</v>
      </c>
      <c r="C23" s="95" t="s">
        <v>155</v>
      </c>
      <c r="D23" s="95" t="s">
        <v>1035</v>
      </c>
      <c r="E23" s="94" t="s">
        <v>1036</v>
      </c>
      <c r="F23" s="95">
        <v>87100</v>
      </c>
      <c r="G23" s="95">
        <v>30000</v>
      </c>
      <c r="H23" s="90" t="s">
        <v>115</v>
      </c>
      <c r="I23" s="106" t="s">
        <v>207</v>
      </c>
      <c r="J23" s="107" t="s">
        <v>1037</v>
      </c>
      <c r="K23" s="128" t="s">
        <v>1038</v>
      </c>
      <c r="L23" s="107" t="s">
        <v>160</v>
      </c>
      <c r="M23" s="48" t="s">
        <v>153</v>
      </c>
      <c r="N23" s="90"/>
    </row>
    <row r="24" s="56" customFormat="1" ht="69.95" customHeight="1" spans="1:14">
      <c r="A24" s="90">
        <v>13</v>
      </c>
      <c r="B24" s="91" t="s">
        <v>1039</v>
      </c>
      <c r="C24" s="90" t="s">
        <v>322</v>
      </c>
      <c r="D24" s="90" t="s">
        <v>1017</v>
      </c>
      <c r="E24" s="91" t="s">
        <v>1040</v>
      </c>
      <c r="F24" s="90">
        <v>54000</v>
      </c>
      <c r="G24" s="90">
        <v>25000</v>
      </c>
      <c r="H24" s="90" t="s">
        <v>115</v>
      </c>
      <c r="I24" s="91" t="s">
        <v>1041</v>
      </c>
      <c r="J24" s="90" t="s">
        <v>1042</v>
      </c>
      <c r="K24" s="90" t="s">
        <v>1043</v>
      </c>
      <c r="L24" s="90" t="s">
        <v>320</v>
      </c>
      <c r="M24" s="90" t="s">
        <v>326</v>
      </c>
      <c r="N24" s="90" t="s">
        <v>121</v>
      </c>
    </row>
    <row r="25" s="56" customFormat="1" ht="84" customHeight="1" spans="1:14">
      <c r="A25" s="90">
        <v>14</v>
      </c>
      <c r="B25" s="91" t="s">
        <v>1044</v>
      </c>
      <c r="C25" s="90" t="s">
        <v>322</v>
      </c>
      <c r="D25" s="90" t="s">
        <v>1045</v>
      </c>
      <c r="E25" s="91" t="s">
        <v>1046</v>
      </c>
      <c r="F25" s="90">
        <v>101500</v>
      </c>
      <c r="G25" s="90">
        <v>55000</v>
      </c>
      <c r="H25" s="90" t="s">
        <v>115</v>
      </c>
      <c r="I25" s="91" t="s">
        <v>1047</v>
      </c>
      <c r="J25" s="90" t="s">
        <v>1042</v>
      </c>
      <c r="K25" s="90" t="s">
        <v>1043</v>
      </c>
      <c r="L25" s="90" t="s">
        <v>320</v>
      </c>
      <c r="M25" s="90" t="s">
        <v>326</v>
      </c>
      <c r="N25" s="90" t="s">
        <v>121</v>
      </c>
    </row>
    <row r="26" s="52" customFormat="1" ht="36.95" customHeight="1" spans="1:14">
      <c r="A26" s="82" t="s">
        <v>1048</v>
      </c>
      <c r="B26" s="82"/>
      <c r="C26" s="82"/>
      <c r="D26" s="82"/>
      <c r="E26" s="82"/>
      <c r="F26" s="103">
        <v>10000</v>
      </c>
      <c r="G26" s="103">
        <v>5000</v>
      </c>
      <c r="H26" s="90"/>
      <c r="I26" s="121"/>
      <c r="J26" s="83"/>
      <c r="K26" s="83"/>
      <c r="L26" s="83"/>
      <c r="M26" s="83"/>
      <c r="N26" s="87"/>
    </row>
    <row r="27" s="52" customFormat="1" ht="66" customHeight="1" spans="1:14">
      <c r="A27" s="84">
        <v>15</v>
      </c>
      <c r="B27" s="91" t="s">
        <v>1049</v>
      </c>
      <c r="C27" s="90" t="s">
        <v>124</v>
      </c>
      <c r="D27" s="90" t="s">
        <v>1050</v>
      </c>
      <c r="E27" s="91" t="s">
        <v>1051</v>
      </c>
      <c r="F27" s="99">
        <v>10000</v>
      </c>
      <c r="G27" s="99">
        <v>5000</v>
      </c>
      <c r="H27" s="90" t="s">
        <v>329</v>
      </c>
      <c r="I27" s="129" t="s">
        <v>207</v>
      </c>
      <c r="J27" s="90" t="s">
        <v>128</v>
      </c>
      <c r="K27" s="90" t="s">
        <v>129</v>
      </c>
      <c r="L27" s="90" t="s">
        <v>130</v>
      </c>
      <c r="M27" s="90" t="s">
        <v>131</v>
      </c>
      <c r="N27" s="87"/>
    </row>
    <row r="28" s="52" customFormat="1" ht="36.95" customHeight="1" spans="1:14">
      <c r="A28" s="82" t="s">
        <v>1052</v>
      </c>
      <c r="B28" s="82"/>
      <c r="C28" s="82"/>
      <c r="D28" s="82"/>
      <c r="E28" s="82"/>
      <c r="F28" s="83">
        <f>SUM(F29:F37)</f>
        <v>275197</v>
      </c>
      <c r="G28" s="83">
        <f>SUM(G29:G37)</f>
        <v>126527</v>
      </c>
      <c r="H28" s="90"/>
      <c r="I28" s="121"/>
      <c r="J28" s="83"/>
      <c r="K28" s="83"/>
      <c r="L28" s="83"/>
      <c r="M28" s="83"/>
      <c r="N28" s="87"/>
    </row>
    <row r="29" s="53" customFormat="1" ht="72.95" customHeight="1" spans="1:14">
      <c r="A29" s="84">
        <v>16</v>
      </c>
      <c r="B29" s="91" t="s">
        <v>1053</v>
      </c>
      <c r="C29" s="90" t="s">
        <v>244</v>
      </c>
      <c r="D29" s="90" t="s">
        <v>1054</v>
      </c>
      <c r="E29" s="91" t="s">
        <v>1055</v>
      </c>
      <c r="F29" s="90">
        <v>14700</v>
      </c>
      <c r="G29" s="90">
        <v>12700</v>
      </c>
      <c r="H29" s="48" t="s">
        <v>1056</v>
      </c>
      <c r="I29" s="91" t="s">
        <v>207</v>
      </c>
      <c r="J29" s="90" t="s">
        <v>1057</v>
      </c>
      <c r="K29" s="90" t="s">
        <v>1058</v>
      </c>
      <c r="L29" s="48" t="s">
        <v>1059</v>
      </c>
      <c r="M29" s="48" t="s">
        <v>1060</v>
      </c>
      <c r="N29" s="87"/>
    </row>
    <row r="30" s="53" customFormat="1" ht="87" customHeight="1" spans="1:14">
      <c r="A30" s="84">
        <v>17</v>
      </c>
      <c r="B30" s="91" t="s">
        <v>1061</v>
      </c>
      <c r="C30" s="95" t="s">
        <v>199</v>
      </c>
      <c r="D30" s="90" t="s">
        <v>991</v>
      </c>
      <c r="E30" s="91" t="s">
        <v>1062</v>
      </c>
      <c r="F30" s="90">
        <v>13800</v>
      </c>
      <c r="G30" s="90">
        <v>7200</v>
      </c>
      <c r="H30" s="90" t="s">
        <v>270</v>
      </c>
      <c r="I30" s="91" t="s">
        <v>1063</v>
      </c>
      <c r="J30" s="90" t="s">
        <v>1064</v>
      </c>
      <c r="K30" s="90" t="s">
        <v>1065</v>
      </c>
      <c r="L30" s="124" t="s">
        <v>204</v>
      </c>
      <c r="M30" s="124" t="s">
        <v>170</v>
      </c>
      <c r="N30" s="87"/>
    </row>
    <row r="31" s="53" customFormat="1" ht="101.1" customHeight="1" spans="1:14">
      <c r="A31" s="84">
        <v>18</v>
      </c>
      <c r="B31" s="91" t="s">
        <v>1066</v>
      </c>
      <c r="C31" s="95" t="s">
        <v>199</v>
      </c>
      <c r="D31" s="90" t="s">
        <v>995</v>
      </c>
      <c r="E31" s="91" t="s">
        <v>1067</v>
      </c>
      <c r="F31" s="99">
        <v>24000</v>
      </c>
      <c r="G31" s="99">
        <v>12000</v>
      </c>
      <c r="H31" s="90" t="s">
        <v>191</v>
      </c>
      <c r="I31" s="91" t="s">
        <v>1068</v>
      </c>
      <c r="J31" s="90" t="s">
        <v>1069</v>
      </c>
      <c r="K31" s="48" t="s">
        <v>1070</v>
      </c>
      <c r="L31" s="124" t="s">
        <v>204</v>
      </c>
      <c r="M31" s="124" t="s">
        <v>170</v>
      </c>
      <c r="N31" s="87"/>
    </row>
    <row r="32" s="53" customFormat="1" ht="144.95" customHeight="1" spans="1:16">
      <c r="A32" s="84">
        <v>19</v>
      </c>
      <c r="B32" s="91" t="s">
        <v>1071</v>
      </c>
      <c r="C32" s="90" t="s">
        <v>124</v>
      </c>
      <c r="D32" s="90" t="s">
        <v>1072</v>
      </c>
      <c r="E32" s="91" t="s">
        <v>1073</v>
      </c>
      <c r="F32" s="99">
        <v>50240</v>
      </c>
      <c r="G32" s="99">
        <v>26120</v>
      </c>
      <c r="H32" s="90" t="s">
        <v>329</v>
      </c>
      <c r="I32" s="129" t="s">
        <v>207</v>
      </c>
      <c r="J32" s="90" t="s">
        <v>1074</v>
      </c>
      <c r="K32" s="48" t="s">
        <v>1075</v>
      </c>
      <c r="L32" s="90" t="s">
        <v>130</v>
      </c>
      <c r="M32" s="90" t="s">
        <v>131</v>
      </c>
      <c r="N32" s="130"/>
      <c r="P32" s="53" t="s">
        <v>1076</v>
      </c>
    </row>
    <row r="33" s="57" customFormat="1" ht="72.95" customHeight="1" spans="1:14">
      <c r="A33" s="84">
        <v>20</v>
      </c>
      <c r="B33" s="104" t="s">
        <v>1077</v>
      </c>
      <c r="C33" s="95" t="s">
        <v>155</v>
      </c>
      <c r="D33" s="95" t="s">
        <v>1072</v>
      </c>
      <c r="E33" s="94" t="s">
        <v>1078</v>
      </c>
      <c r="F33" s="95">
        <v>85200</v>
      </c>
      <c r="G33" s="95">
        <v>30000</v>
      </c>
      <c r="H33" s="90" t="s">
        <v>115</v>
      </c>
      <c r="I33" s="106" t="s">
        <v>207</v>
      </c>
      <c r="J33" s="107" t="s">
        <v>1079</v>
      </c>
      <c r="K33" s="128" t="s">
        <v>1080</v>
      </c>
      <c r="L33" s="107" t="s">
        <v>160</v>
      </c>
      <c r="M33" s="48" t="s">
        <v>153</v>
      </c>
      <c r="N33" s="125" t="s">
        <v>121</v>
      </c>
    </row>
    <row r="34" s="57" customFormat="1" ht="72.95" customHeight="1" spans="1:14">
      <c r="A34" s="84">
        <v>21</v>
      </c>
      <c r="B34" s="104" t="s">
        <v>1081</v>
      </c>
      <c r="C34" s="95" t="s">
        <v>155</v>
      </c>
      <c r="D34" s="105" t="s">
        <v>1050</v>
      </c>
      <c r="E34" s="106" t="s">
        <v>1082</v>
      </c>
      <c r="F34" s="107">
        <v>13157</v>
      </c>
      <c r="G34" s="107">
        <v>5907</v>
      </c>
      <c r="H34" s="90" t="s">
        <v>115</v>
      </c>
      <c r="I34" s="106" t="s">
        <v>207</v>
      </c>
      <c r="J34" s="107" t="s">
        <v>1079</v>
      </c>
      <c r="K34" s="128" t="s">
        <v>1080</v>
      </c>
      <c r="L34" s="107" t="s">
        <v>160</v>
      </c>
      <c r="M34" s="48" t="s">
        <v>153</v>
      </c>
      <c r="N34" s="125"/>
    </row>
    <row r="35" s="57" customFormat="1" ht="72.95" customHeight="1" spans="1:14">
      <c r="A35" s="84">
        <v>22</v>
      </c>
      <c r="B35" s="104" t="s">
        <v>1083</v>
      </c>
      <c r="C35" s="37" t="s">
        <v>232</v>
      </c>
      <c r="D35" s="108" t="s">
        <v>991</v>
      </c>
      <c r="E35" s="34" t="s">
        <v>1084</v>
      </c>
      <c r="F35" s="37">
        <v>14000</v>
      </c>
      <c r="G35" s="37">
        <v>4500</v>
      </c>
      <c r="H35" s="48" t="s">
        <v>191</v>
      </c>
      <c r="I35" s="34" t="s">
        <v>1085</v>
      </c>
      <c r="J35" s="37" t="s">
        <v>235</v>
      </c>
      <c r="K35" s="108" t="s">
        <v>236</v>
      </c>
      <c r="L35" s="37" t="s">
        <v>237</v>
      </c>
      <c r="M35" s="37" t="s">
        <v>238</v>
      </c>
      <c r="N35" s="90"/>
    </row>
    <row r="36" s="57" customFormat="1" ht="72.95" customHeight="1" spans="1:14">
      <c r="A36" s="84">
        <v>23</v>
      </c>
      <c r="B36" s="34" t="s">
        <v>1086</v>
      </c>
      <c r="C36" s="37" t="s">
        <v>232</v>
      </c>
      <c r="D36" s="108" t="s">
        <v>991</v>
      </c>
      <c r="E36" s="34" t="s">
        <v>1087</v>
      </c>
      <c r="F36" s="37">
        <v>12000</v>
      </c>
      <c r="G36" s="37">
        <v>5000</v>
      </c>
      <c r="H36" s="48" t="s">
        <v>191</v>
      </c>
      <c r="I36" s="37" t="s">
        <v>1088</v>
      </c>
      <c r="J36" s="37" t="s">
        <v>235</v>
      </c>
      <c r="K36" s="108" t="s">
        <v>236</v>
      </c>
      <c r="L36" s="37" t="s">
        <v>237</v>
      </c>
      <c r="M36" s="37" t="s">
        <v>238</v>
      </c>
      <c r="N36" s="90"/>
    </row>
    <row r="37" s="57" customFormat="1" ht="72.95" customHeight="1" spans="1:14">
      <c r="A37" s="84">
        <v>24</v>
      </c>
      <c r="B37" s="91" t="s">
        <v>1089</v>
      </c>
      <c r="C37" s="90" t="s">
        <v>322</v>
      </c>
      <c r="D37" s="90" t="s">
        <v>1023</v>
      </c>
      <c r="E37" s="91" t="s">
        <v>1090</v>
      </c>
      <c r="F37" s="90">
        <v>48100</v>
      </c>
      <c r="G37" s="90">
        <v>23100</v>
      </c>
      <c r="H37" s="90" t="s">
        <v>115</v>
      </c>
      <c r="I37" s="91" t="s">
        <v>207</v>
      </c>
      <c r="J37" s="90" t="s">
        <v>1042</v>
      </c>
      <c r="K37" s="90" t="s">
        <v>1043</v>
      </c>
      <c r="L37" s="90" t="s">
        <v>320</v>
      </c>
      <c r="M37" s="90" t="s">
        <v>326</v>
      </c>
      <c r="N37" s="48" t="s">
        <v>348</v>
      </c>
    </row>
    <row r="38" s="52" customFormat="1" ht="36.95" customHeight="1" spans="1:14">
      <c r="A38" s="82" t="s">
        <v>1091</v>
      </c>
      <c r="B38" s="82"/>
      <c r="C38" s="82"/>
      <c r="D38" s="82"/>
      <c r="E38" s="82"/>
      <c r="F38" s="83">
        <f>SUM(F39:F43)</f>
        <v>109500</v>
      </c>
      <c r="G38" s="83">
        <f>SUM(G39:G43)</f>
        <v>44400</v>
      </c>
      <c r="H38" s="90"/>
      <c r="I38" s="121"/>
      <c r="J38" s="83"/>
      <c r="K38" s="83"/>
      <c r="L38" s="83"/>
      <c r="M38" s="83"/>
      <c r="N38" s="87"/>
    </row>
    <row r="39" s="53" customFormat="1" ht="117.95" customHeight="1" spans="1:14">
      <c r="A39" s="84">
        <v>25</v>
      </c>
      <c r="B39" s="91" t="s">
        <v>1092</v>
      </c>
      <c r="C39" s="90" t="s">
        <v>124</v>
      </c>
      <c r="D39" s="90" t="s">
        <v>1072</v>
      </c>
      <c r="E39" s="91" t="s">
        <v>1093</v>
      </c>
      <c r="F39" s="99">
        <v>25000</v>
      </c>
      <c r="G39" s="99">
        <v>5000</v>
      </c>
      <c r="H39" s="48" t="s">
        <v>1019</v>
      </c>
      <c r="I39" s="129" t="s">
        <v>207</v>
      </c>
      <c r="J39" s="90" t="s">
        <v>1094</v>
      </c>
      <c r="K39" s="48" t="s">
        <v>1095</v>
      </c>
      <c r="L39" s="90" t="s">
        <v>130</v>
      </c>
      <c r="M39" s="90" t="s">
        <v>131</v>
      </c>
      <c r="N39" s="130"/>
    </row>
    <row r="40" s="53" customFormat="1" ht="69.95" customHeight="1" spans="1:14">
      <c r="A40" s="84">
        <v>26</v>
      </c>
      <c r="B40" s="91" t="s">
        <v>1096</v>
      </c>
      <c r="C40" s="90" t="s">
        <v>124</v>
      </c>
      <c r="D40" s="90" t="s">
        <v>1017</v>
      </c>
      <c r="E40" s="91" t="s">
        <v>1097</v>
      </c>
      <c r="F40" s="99">
        <v>24300</v>
      </c>
      <c r="G40" s="99">
        <v>9800</v>
      </c>
      <c r="H40" s="48" t="s">
        <v>1019</v>
      </c>
      <c r="I40" s="129" t="s">
        <v>1098</v>
      </c>
      <c r="J40" s="90" t="s">
        <v>1099</v>
      </c>
      <c r="K40" s="48" t="s">
        <v>1095</v>
      </c>
      <c r="L40" s="90" t="s">
        <v>130</v>
      </c>
      <c r="M40" s="90" t="s">
        <v>131</v>
      </c>
      <c r="N40" s="130"/>
    </row>
    <row r="41" s="53" customFormat="1" ht="72" customHeight="1" spans="1:14">
      <c r="A41" s="84">
        <v>27</v>
      </c>
      <c r="B41" s="91" t="s">
        <v>1100</v>
      </c>
      <c r="C41" s="90" t="s">
        <v>124</v>
      </c>
      <c r="D41" s="90" t="s">
        <v>995</v>
      </c>
      <c r="E41" s="91" t="s">
        <v>1101</v>
      </c>
      <c r="F41" s="90">
        <v>18600</v>
      </c>
      <c r="G41" s="90">
        <v>6000</v>
      </c>
      <c r="H41" s="48" t="s">
        <v>1019</v>
      </c>
      <c r="I41" s="91" t="s">
        <v>1102</v>
      </c>
      <c r="J41" s="90" t="s">
        <v>1021</v>
      </c>
      <c r="K41" s="48" t="s">
        <v>137</v>
      </c>
      <c r="L41" s="90" t="s">
        <v>130</v>
      </c>
      <c r="M41" s="90" t="s">
        <v>131</v>
      </c>
      <c r="N41" s="130"/>
    </row>
    <row r="42" s="57" customFormat="1" ht="66" customHeight="1" spans="1:14">
      <c r="A42" s="84">
        <v>28</v>
      </c>
      <c r="B42" s="91" t="s">
        <v>1103</v>
      </c>
      <c r="C42" s="90" t="s">
        <v>322</v>
      </c>
      <c r="D42" s="90" t="s">
        <v>1050</v>
      </c>
      <c r="E42" s="91" t="s">
        <v>1104</v>
      </c>
      <c r="F42" s="90">
        <v>14600</v>
      </c>
      <c r="G42" s="90">
        <v>8600</v>
      </c>
      <c r="H42" s="48" t="s">
        <v>1105</v>
      </c>
      <c r="I42" s="91" t="s">
        <v>207</v>
      </c>
      <c r="J42" s="90" t="s">
        <v>1106</v>
      </c>
      <c r="K42" s="90" t="s">
        <v>1043</v>
      </c>
      <c r="L42" s="90" t="s">
        <v>320</v>
      </c>
      <c r="M42" s="90" t="s">
        <v>326</v>
      </c>
      <c r="N42" s="90"/>
    </row>
    <row r="43" s="57" customFormat="1" ht="65.1" customHeight="1" spans="1:14">
      <c r="A43" s="84">
        <v>29</v>
      </c>
      <c r="B43" s="34" t="s">
        <v>1107</v>
      </c>
      <c r="C43" s="37" t="s">
        <v>232</v>
      </c>
      <c r="D43" s="109" t="s">
        <v>1017</v>
      </c>
      <c r="E43" s="34" t="s">
        <v>1108</v>
      </c>
      <c r="F43" s="109">
        <v>27000</v>
      </c>
      <c r="G43" s="109">
        <v>15000</v>
      </c>
      <c r="H43" s="48" t="s">
        <v>115</v>
      </c>
      <c r="I43" s="34" t="s">
        <v>1109</v>
      </c>
      <c r="J43" s="37" t="s">
        <v>235</v>
      </c>
      <c r="K43" s="37" t="s">
        <v>236</v>
      </c>
      <c r="L43" s="37" t="s">
        <v>237</v>
      </c>
      <c r="M43" s="37" t="s">
        <v>238</v>
      </c>
      <c r="N43" s="90" t="s">
        <v>348</v>
      </c>
    </row>
    <row r="44" s="52" customFormat="1" ht="36.95" customHeight="1" spans="1:14">
      <c r="A44" s="82" t="s">
        <v>1110</v>
      </c>
      <c r="B44" s="82"/>
      <c r="C44" s="82"/>
      <c r="D44" s="82"/>
      <c r="E44" s="82"/>
      <c r="F44" s="83">
        <f>SUM(F45:F53)</f>
        <v>1016560</v>
      </c>
      <c r="G44" s="83">
        <f>SUM(G45:G53)</f>
        <v>112543</v>
      </c>
      <c r="H44" s="90"/>
      <c r="I44" s="121"/>
      <c r="J44" s="83"/>
      <c r="K44" s="83"/>
      <c r="L44" s="83"/>
      <c r="M44" s="83"/>
      <c r="N44" s="87"/>
    </row>
    <row r="45" s="52" customFormat="1" ht="147" customHeight="1" spans="1:14">
      <c r="A45" s="84">
        <v>30</v>
      </c>
      <c r="B45" s="104" t="s">
        <v>1111</v>
      </c>
      <c r="C45" s="90" t="s">
        <v>244</v>
      </c>
      <c r="D45" s="90" t="s">
        <v>1029</v>
      </c>
      <c r="E45" s="91" t="s">
        <v>1112</v>
      </c>
      <c r="F45" s="90">
        <v>370014</v>
      </c>
      <c r="G45" s="90">
        <v>40000</v>
      </c>
      <c r="H45" s="90" t="s">
        <v>126</v>
      </c>
      <c r="I45" s="91" t="s">
        <v>1113</v>
      </c>
      <c r="J45" s="90" t="s">
        <v>1114</v>
      </c>
      <c r="K45" s="48" t="s">
        <v>1115</v>
      </c>
      <c r="L45" s="90" t="s">
        <v>1116</v>
      </c>
      <c r="M45" s="48" t="s">
        <v>1117</v>
      </c>
      <c r="N45" s="90" t="s">
        <v>309</v>
      </c>
    </row>
    <row r="46" s="52" customFormat="1" ht="102.95" customHeight="1" spans="1:14">
      <c r="A46" s="84">
        <v>31</v>
      </c>
      <c r="B46" s="91" t="s">
        <v>1118</v>
      </c>
      <c r="C46" s="95" t="s">
        <v>199</v>
      </c>
      <c r="D46" s="90" t="s">
        <v>991</v>
      </c>
      <c r="E46" s="91" t="s">
        <v>1119</v>
      </c>
      <c r="F46" s="90">
        <v>10000</v>
      </c>
      <c r="G46" s="90">
        <v>4500</v>
      </c>
      <c r="H46" s="90" t="s">
        <v>126</v>
      </c>
      <c r="I46" s="91" t="s">
        <v>1120</v>
      </c>
      <c r="J46" s="90" t="s">
        <v>255</v>
      </c>
      <c r="K46" s="90" t="s">
        <v>256</v>
      </c>
      <c r="L46" s="124" t="s">
        <v>204</v>
      </c>
      <c r="M46" s="124" t="s">
        <v>170</v>
      </c>
      <c r="N46" s="90"/>
    </row>
    <row r="47" s="52" customFormat="1" ht="102.95" customHeight="1" spans="1:14">
      <c r="A47" s="84">
        <v>32</v>
      </c>
      <c r="B47" s="91" t="s">
        <v>1121</v>
      </c>
      <c r="C47" s="90" t="s">
        <v>124</v>
      </c>
      <c r="D47" s="90" t="s">
        <v>1023</v>
      </c>
      <c r="E47" s="91" t="s">
        <v>1122</v>
      </c>
      <c r="F47" s="99">
        <v>190910</v>
      </c>
      <c r="G47" s="99">
        <v>25910</v>
      </c>
      <c r="H47" s="90" t="s">
        <v>126</v>
      </c>
      <c r="I47" s="129" t="s">
        <v>207</v>
      </c>
      <c r="J47" s="90" t="s">
        <v>1123</v>
      </c>
      <c r="K47" s="90" t="s">
        <v>1124</v>
      </c>
      <c r="L47" s="90" t="s">
        <v>130</v>
      </c>
      <c r="M47" s="90" t="s">
        <v>131</v>
      </c>
      <c r="N47" s="90" t="s">
        <v>309</v>
      </c>
    </row>
    <row r="48" s="52" customFormat="1" ht="111.95" customHeight="1" spans="1:14">
      <c r="A48" s="84">
        <v>33</v>
      </c>
      <c r="B48" s="110" t="s">
        <v>1125</v>
      </c>
      <c r="C48" s="102" t="s">
        <v>139</v>
      </c>
      <c r="D48" s="101" t="s">
        <v>1126</v>
      </c>
      <c r="E48" s="111" t="s">
        <v>1127</v>
      </c>
      <c r="F48" s="101">
        <v>318963</v>
      </c>
      <c r="G48" s="84">
        <v>10000</v>
      </c>
      <c r="H48" s="48" t="s">
        <v>1105</v>
      </c>
      <c r="I48" s="91" t="s">
        <v>1128</v>
      </c>
      <c r="J48" s="131" t="s">
        <v>1129</v>
      </c>
      <c r="K48" s="101" t="s">
        <v>1130</v>
      </c>
      <c r="L48" s="90" t="s">
        <v>145</v>
      </c>
      <c r="M48" s="126" t="s">
        <v>1131</v>
      </c>
      <c r="N48" s="90" t="s">
        <v>309</v>
      </c>
    </row>
    <row r="49" s="52" customFormat="1" ht="111.95" customHeight="1" spans="1:14">
      <c r="A49" s="84">
        <v>34</v>
      </c>
      <c r="B49" s="110" t="s">
        <v>1132</v>
      </c>
      <c r="C49" s="102" t="s">
        <v>139</v>
      </c>
      <c r="D49" s="101" t="s">
        <v>991</v>
      </c>
      <c r="E49" s="112" t="s">
        <v>1133</v>
      </c>
      <c r="F49" s="105">
        <v>20000</v>
      </c>
      <c r="G49" s="90">
        <v>12000</v>
      </c>
      <c r="H49" s="90" t="s">
        <v>115</v>
      </c>
      <c r="I49" s="91" t="s">
        <v>1134</v>
      </c>
      <c r="J49" s="90" t="s">
        <v>1135</v>
      </c>
      <c r="K49" s="90" t="s">
        <v>1136</v>
      </c>
      <c r="L49" s="90" t="s">
        <v>145</v>
      </c>
      <c r="M49" s="126" t="s">
        <v>1137</v>
      </c>
      <c r="N49" s="90"/>
    </row>
    <row r="50" s="52" customFormat="1" ht="92.1" customHeight="1" spans="1:14">
      <c r="A50" s="84">
        <v>35</v>
      </c>
      <c r="B50" s="91" t="s">
        <v>1138</v>
      </c>
      <c r="C50" s="90" t="s">
        <v>139</v>
      </c>
      <c r="D50" s="90" t="s">
        <v>1050</v>
      </c>
      <c r="E50" s="91" t="s">
        <v>1139</v>
      </c>
      <c r="F50" s="84">
        <v>10000</v>
      </c>
      <c r="G50" s="84">
        <v>5000</v>
      </c>
      <c r="H50" s="48" t="s">
        <v>126</v>
      </c>
      <c r="I50" s="91" t="s">
        <v>207</v>
      </c>
      <c r="J50" s="90" t="s">
        <v>1140</v>
      </c>
      <c r="K50" s="90" t="s">
        <v>1141</v>
      </c>
      <c r="L50" s="90" t="s">
        <v>145</v>
      </c>
      <c r="M50" s="126" t="s">
        <v>120</v>
      </c>
      <c r="N50" s="90"/>
    </row>
    <row r="51" s="52" customFormat="1" ht="69.95" customHeight="1" spans="1:14">
      <c r="A51" s="84">
        <v>36</v>
      </c>
      <c r="B51" s="104" t="s">
        <v>1142</v>
      </c>
      <c r="C51" s="95" t="s">
        <v>155</v>
      </c>
      <c r="D51" s="107" t="s">
        <v>1050</v>
      </c>
      <c r="E51" s="94" t="s">
        <v>1143</v>
      </c>
      <c r="F51" s="95">
        <v>12000</v>
      </c>
      <c r="G51" s="95">
        <v>5000</v>
      </c>
      <c r="H51" s="90" t="s">
        <v>329</v>
      </c>
      <c r="I51" s="106" t="s">
        <v>207</v>
      </c>
      <c r="J51" s="95" t="s">
        <v>1144</v>
      </c>
      <c r="K51" s="95" t="s">
        <v>1145</v>
      </c>
      <c r="L51" s="107" t="s">
        <v>160</v>
      </c>
      <c r="M51" s="48" t="s">
        <v>153</v>
      </c>
      <c r="N51" s="90" t="s">
        <v>121</v>
      </c>
    </row>
    <row r="52" s="52" customFormat="1" ht="69.95" customHeight="1" spans="1:14">
      <c r="A52" s="84">
        <v>37</v>
      </c>
      <c r="B52" s="104" t="s">
        <v>1146</v>
      </c>
      <c r="C52" s="95" t="s">
        <v>155</v>
      </c>
      <c r="D52" s="95" t="s">
        <v>1147</v>
      </c>
      <c r="E52" s="94" t="s">
        <v>1148</v>
      </c>
      <c r="F52" s="95">
        <v>74363</v>
      </c>
      <c r="G52" s="95">
        <v>5000</v>
      </c>
      <c r="H52" s="90" t="s">
        <v>126</v>
      </c>
      <c r="I52" s="106" t="s">
        <v>1149</v>
      </c>
      <c r="J52" s="107" t="s">
        <v>1150</v>
      </c>
      <c r="K52" s="107" t="s">
        <v>1151</v>
      </c>
      <c r="L52" s="107" t="s">
        <v>160</v>
      </c>
      <c r="M52" s="48" t="s">
        <v>153</v>
      </c>
      <c r="N52" s="90"/>
    </row>
    <row r="53" s="52" customFormat="1" ht="69.95" customHeight="1" spans="1:14">
      <c r="A53" s="84">
        <v>38</v>
      </c>
      <c r="B53" s="104" t="s">
        <v>1152</v>
      </c>
      <c r="C53" s="95" t="s">
        <v>155</v>
      </c>
      <c r="D53" s="95" t="s">
        <v>1050</v>
      </c>
      <c r="E53" s="94" t="s">
        <v>1153</v>
      </c>
      <c r="F53" s="95">
        <v>10310</v>
      </c>
      <c r="G53" s="95">
        <v>5133</v>
      </c>
      <c r="H53" s="90" t="s">
        <v>126</v>
      </c>
      <c r="I53" s="106" t="s">
        <v>207</v>
      </c>
      <c r="J53" s="107" t="s">
        <v>307</v>
      </c>
      <c r="K53" s="107" t="s">
        <v>308</v>
      </c>
      <c r="L53" s="107" t="s">
        <v>160</v>
      </c>
      <c r="M53" s="48" t="s">
        <v>153</v>
      </c>
      <c r="N53" s="90"/>
    </row>
    <row r="54" s="52" customFormat="1" ht="36.95" customHeight="1" spans="1:14">
      <c r="A54" s="81" t="s">
        <v>1154</v>
      </c>
      <c r="B54" s="82"/>
      <c r="C54" s="82"/>
      <c r="D54" s="82"/>
      <c r="E54" s="82"/>
      <c r="F54" s="83">
        <f>SUM(F55:F64)</f>
        <v>1473533</v>
      </c>
      <c r="G54" s="83">
        <f>SUM(G55:G64)</f>
        <v>495000</v>
      </c>
      <c r="H54" s="90"/>
      <c r="I54" s="121"/>
      <c r="J54" s="83"/>
      <c r="K54" s="83"/>
      <c r="L54" s="83"/>
      <c r="M54" s="83"/>
      <c r="N54" s="87"/>
    </row>
    <row r="55" s="53" customFormat="1" ht="93.95" customHeight="1" spans="1:14">
      <c r="A55" s="84">
        <v>39</v>
      </c>
      <c r="B55" s="91" t="s">
        <v>1155</v>
      </c>
      <c r="C55" s="95" t="s">
        <v>199</v>
      </c>
      <c r="D55" s="90" t="s">
        <v>995</v>
      </c>
      <c r="E55" s="91" t="s">
        <v>1156</v>
      </c>
      <c r="F55" s="90">
        <v>28000</v>
      </c>
      <c r="G55" s="90">
        <v>10000</v>
      </c>
      <c r="H55" s="90" t="s">
        <v>115</v>
      </c>
      <c r="I55" s="91" t="s">
        <v>1157</v>
      </c>
      <c r="J55" s="124" t="s">
        <v>1014</v>
      </c>
      <c r="K55" s="124" t="s">
        <v>1015</v>
      </c>
      <c r="L55" s="124" t="s">
        <v>204</v>
      </c>
      <c r="M55" s="124" t="s">
        <v>170</v>
      </c>
      <c r="N55" s="87"/>
    </row>
    <row r="56" s="53" customFormat="1" ht="173.1" customHeight="1" spans="1:14">
      <c r="A56" s="84">
        <v>40</v>
      </c>
      <c r="B56" s="91" t="s">
        <v>1158</v>
      </c>
      <c r="C56" s="95" t="s">
        <v>199</v>
      </c>
      <c r="D56" s="90" t="s">
        <v>991</v>
      </c>
      <c r="E56" s="91" t="s">
        <v>1159</v>
      </c>
      <c r="F56" s="90">
        <v>982833</v>
      </c>
      <c r="G56" s="90">
        <v>350000</v>
      </c>
      <c r="H56" s="90" t="s">
        <v>329</v>
      </c>
      <c r="I56" s="94" t="s">
        <v>1160</v>
      </c>
      <c r="J56" s="90" t="s">
        <v>1161</v>
      </c>
      <c r="K56" s="90" t="s">
        <v>1162</v>
      </c>
      <c r="L56" s="124" t="s">
        <v>204</v>
      </c>
      <c r="M56" s="124" t="s">
        <v>170</v>
      </c>
      <c r="N56" s="87"/>
    </row>
    <row r="57" s="53" customFormat="1" ht="120" customHeight="1" spans="1:14">
      <c r="A57" s="84">
        <v>41</v>
      </c>
      <c r="B57" s="91" t="s">
        <v>1163</v>
      </c>
      <c r="C57" s="95" t="s">
        <v>199</v>
      </c>
      <c r="D57" s="90" t="s">
        <v>1050</v>
      </c>
      <c r="E57" s="91" t="s">
        <v>1164</v>
      </c>
      <c r="F57" s="90">
        <v>15000</v>
      </c>
      <c r="G57" s="90">
        <v>5000</v>
      </c>
      <c r="H57" s="90" t="s">
        <v>329</v>
      </c>
      <c r="I57" s="91" t="s">
        <v>207</v>
      </c>
      <c r="J57" s="90" t="s">
        <v>1165</v>
      </c>
      <c r="K57" s="48" t="s">
        <v>1166</v>
      </c>
      <c r="L57" s="124" t="s">
        <v>204</v>
      </c>
      <c r="M57" s="124" t="s">
        <v>170</v>
      </c>
      <c r="N57" s="90"/>
    </row>
    <row r="58" s="53" customFormat="1" ht="120" customHeight="1" spans="1:14">
      <c r="A58" s="84">
        <v>42</v>
      </c>
      <c r="B58" s="91" t="s">
        <v>1167</v>
      </c>
      <c r="C58" s="90" t="s">
        <v>124</v>
      </c>
      <c r="D58" s="113" t="s">
        <v>1050</v>
      </c>
      <c r="E58" s="114" t="s">
        <v>1168</v>
      </c>
      <c r="F58" s="115">
        <v>25700</v>
      </c>
      <c r="G58" s="115">
        <v>10000</v>
      </c>
      <c r="H58" s="90" t="s">
        <v>270</v>
      </c>
      <c r="I58" s="132" t="s">
        <v>207</v>
      </c>
      <c r="J58" s="90" t="s">
        <v>1169</v>
      </c>
      <c r="K58" s="48" t="s">
        <v>1170</v>
      </c>
      <c r="L58" s="90" t="s">
        <v>130</v>
      </c>
      <c r="M58" s="90" t="s">
        <v>131</v>
      </c>
      <c r="N58" s="90"/>
    </row>
    <row r="59" s="57" customFormat="1" ht="69.95" customHeight="1" spans="1:14">
      <c r="A59" s="84">
        <v>43</v>
      </c>
      <c r="B59" s="91" t="s">
        <v>1171</v>
      </c>
      <c r="C59" s="84" t="s">
        <v>189</v>
      </c>
      <c r="D59" s="84" t="s">
        <v>995</v>
      </c>
      <c r="E59" s="91" t="s">
        <v>1172</v>
      </c>
      <c r="F59" s="84">
        <v>185000</v>
      </c>
      <c r="G59" s="84">
        <v>30000</v>
      </c>
      <c r="H59" s="90" t="s">
        <v>329</v>
      </c>
      <c r="I59" s="91" t="s">
        <v>1173</v>
      </c>
      <c r="J59" s="90" t="s">
        <v>1174</v>
      </c>
      <c r="K59" s="84" t="s">
        <v>1175</v>
      </c>
      <c r="L59" s="90" t="s">
        <v>195</v>
      </c>
      <c r="M59" s="84" t="s">
        <v>196</v>
      </c>
      <c r="N59" s="90"/>
    </row>
    <row r="60" s="57" customFormat="1" ht="69.95" customHeight="1" spans="1:14">
      <c r="A60" s="84">
        <v>44</v>
      </c>
      <c r="B60" s="91" t="s">
        <v>1176</v>
      </c>
      <c r="C60" s="84" t="s">
        <v>189</v>
      </c>
      <c r="D60" s="84" t="s">
        <v>995</v>
      </c>
      <c r="E60" s="91" t="s">
        <v>1177</v>
      </c>
      <c r="F60" s="84">
        <v>90000</v>
      </c>
      <c r="G60" s="84">
        <v>30000</v>
      </c>
      <c r="H60" s="90" t="s">
        <v>329</v>
      </c>
      <c r="I60" s="91" t="s">
        <v>1178</v>
      </c>
      <c r="J60" s="90" t="s">
        <v>1179</v>
      </c>
      <c r="K60" s="126" t="s">
        <v>737</v>
      </c>
      <c r="L60" s="90" t="s">
        <v>195</v>
      </c>
      <c r="M60" s="84" t="s">
        <v>196</v>
      </c>
      <c r="N60" s="90" t="s">
        <v>121</v>
      </c>
    </row>
    <row r="61" s="57" customFormat="1" ht="69.95" customHeight="1" spans="1:14">
      <c r="A61" s="84">
        <v>45</v>
      </c>
      <c r="B61" s="91" t="s">
        <v>1180</v>
      </c>
      <c r="C61" s="84" t="s">
        <v>189</v>
      </c>
      <c r="D61" s="84" t="s">
        <v>1045</v>
      </c>
      <c r="E61" s="91" t="s">
        <v>1181</v>
      </c>
      <c r="F61" s="84">
        <v>46000</v>
      </c>
      <c r="G61" s="84">
        <v>20000</v>
      </c>
      <c r="H61" s="90" t="s">
        <v>329</v>
      </c>
      <c r="I61" s="91" t="s">
        <v>1182</v>
      </c>
      <c r="J61" s="90" t="s">
        <v>1183</v>
      </c>
      <c r="K61" s="126" t="s">
        <v>737</v>
      </c>
      <c r="L61" s="90" t="s">
        <v>195</v>
      </c>
      <c r="M61" s="84" t="s">
        <v>196</v>
      </c>
      <c r="N61" s="90"/>
    </row>
    <row r="62" s="57" customFormat="1" ht="75.95" customHeight="1" spans="1:14">
      <c r="A62" s="84">
        <v>46</v>
      </c>
      <c r="B62" s="91" t="s">
        <v>1184</v>
      </c>
      <c r="C62" s="84" t="s">
        <v>189</v>
      </c>
      <c r="D62" s="84" t="s">
        <v>995</v>
      </c>
      <c r="E62" s="91" t="s">
        <v>1185</v>
      </c>
      <c r="F62" s="84">
        <v>28000</v>
      </c>
      <c r="G62" s="84">
        <v>10000</v>
      </c>
      <c r="H62" s="90" t="s">
        <v>329</v>
      </c>
      <c r="I62" s="91" t="s">
        <v>1186</v>
      </c>
      <c r="J62" s="90" t="s">
        <v>1187</v>
      </c>
      <c r="K62" s="126" t="s">
        <v>1188</v>
      </c>
      <c r="L62" s="90" t="s">
        <v>195</v>
      </c>
      <c r="M62" s="84" t="s">
        <v>196</v>
      </c>
      <c r="N62" s="90"/>
    </row>
    <row r="63" s="57" customFormat="1" ht="126.95" customHeight="1" spans="1:14">
      <c r="A63" s="84">
        <v>47</v>
      </c>
      <c r="B63" s="91" t="s">
        <v>1189</v>
      </c>
      <c r="C63" s="84" t="s">
        <v>189</v>
      </c>
      <c r="D63" s="84" t="s">
        <v>995</v>
      </c>
      <c r="E63" s="91" t="s">
        <v>1190</v>
      </c>
      <c r="F63" s="84">
        <v>18000</v>
      </c>
      <c r="G63" s="84">
        <v>10000</v>
      </c>
      <c r="H63" s="90" t="s">
        <v>270</v>
      </c>
      <c r="I63" s="91" t="s">
        <v>1191</v>
      </c>
      <c r="J63" s="90" t="s">
        <v>1192</v>
      </c>
      <c r="K63" s="126" t="s">
        <v>1193</v>
      </c>
      <c r="L63" s="90" t="s">
        <v>195</v>
      </c>
      <c r="M63" s="84" t="s">
        <v>196</v>
      </c>
      <c r="N63" s="90" t="s">
        <v>121</v>
      </c>
    </row>
    <row r="64" s="57" customFormat="1" ht="69.95" customHeight="1" spans="1:14">
      <c r="A64" s="84">
        <v>48</v>
      </c>
      <c r="B64" s="91" t="s">
        <v>1194</v>
      </c>
      <c r="C64" s="84" t="s">
        <v>189</v>
      </c>
      <c r="D64" s="84" t="s">
        <v>995</v>
      </c>
      <c r="E64" s="91" t="s">
        <v>1195</v>
      </c>
      <c r="F64" s="84">
        <v>55000</v>
      </c>
      <c r="G64" s="84">
        <v>20000</v>
      </c>
      <c r="H64" s="90" t="s">
        <v>329</v>
      </c>
      <c r="I64" s="91" t="s">
        <v>1196</v>
      </c>
      <c r="J64" s="90" t="s">
        <v>427</v>
      </c>
      <c r="K64" s="126" t="s">
        <v>1197</v>
      </c>
      <c r="L64" s="90" t="s">
        <v>195</v>
      </c>
      <c r="M64" s="84" t="s">
        <v>196</v>
      </c>
      <c r="N64" s="90"/>
    </row>
    <row r="65" s="52" customFormat="1" ht="36.95" customHeight="1" spans="1:14">
      <c r="A65" s="82" t="s">
        <v>1198</v>
      </c>
      <c r="B65" s="82"/>
      <c r="C65" s="82"/>
      <c r="D65" s="82"/>
      <c r="E65" s="82"/>
      <c r="F65" s="83">
        <f>SUM(F66:F68)</f>
        <v>407525</v>
      </c>
      <c r="G65" s="83">
        <f>SUM(G66:G68)</f>
        <v>60000</v>
      </c>
      <c r="H65" s="90"/>
      <c r="I65" s="121"/>
      <c r="J65" s="83"/>
      <c r="K65" s="83"/>
      <c r="L65" s="83"/>
      <c r="M65" s="83"/>
      <c r="N65" s="87"/>
    </row>
    <row r="66" s="52" customFormat="1" ht="99.95" customHeight="1" spans="1:14">
      <c r="A66" s="84">
        <v>49</v>
      </c>
      <c r="B66" s="91" t="s">
        <v>1199</v>
      </c>
      <c r="C66" s="90" t="s">
        <v>124</v>
      </c>
      <c r="D66" s="90" t="s">
        <v>995</v>
      </c>
      <c r="E66" s="91" t="s">
        <v>1200</v>
      </c>
      <c r="F66" s="90">
        <v>357525</v>
      </c>
      <c r="G66" s="90">
        <v>50000</v>
      </c>
      <c r="H66" s="90" t="s">
        <v>329</v>
      </c>
      <c r="I66" s="91" t="s">
        <v>1201</v>
      </c>
      <c r="J66" s="90" t="s">
        <v>378</v>
      </c>
      <c r="K66" s="48" t="s">
        <v>379</v>
      </c>
      <c r="L66" s="90" t="s">
        <v>130</v>
      </c>
      <c r="M66" s="90" t="s">
        <v>131</v>
      </c>
      <c r="N66" s="87" t="s">
        <v>423</v>
      </c>
    </row>
    <row r="67" s="52" customFormat="1" ht="146.1" customHeight="1" spans="1:14">
      <c r="A67" s="84">
        <v>50</v>
      </c>
      <c r="B67" s="133" t="s">
        <v>1202</v>
      </c>
      <c r="C67" s="31" t="s">
        <v>181</v>
      </c>
      <c r="D67" s="31" t="s">
        <v>991</v>
      </c>
      <c r="E67" s="34" t="s">
        <v>1203</v>
      </c>
      <c r="F67" s="37">
        <v>15000</v>
      </c>
      <c r="G67" s="37">
        <v>5000</v>
      </c>
      <c r="H67" s="48" t="s">
        <v>115</v>
      </c>
      <c r="I67" s="34" t="s">
        <v>1204</v>
      </c>
      <c r="J67" s="37" t="s">
        <v>764</v>
      </c>
      <c r="K67" s="37" t="s">
        <v>1205</v>
      </c>
      <c r="L67" s="37" t="s">
        <v>186</v>
      </c>
      <c r="M67" s="35" t="s">
        <v>187</v>
      </c>
      <c r="N67" s="87"/>
    </row>
    <row r="68" s="52" customFormat="1" ht="87.95" customHeight="1" spans="1:14">
      <c r="A68" s="84">
        <v>51</v>
      </c>
      <c r="B68" s="91" t="s">
        <v>1206</v>
      </c>
      <c r="C68" s="90" t="s">
        <v>124</v>
      </c>
      <c r="D68" s="90" t="s">
        <v>1050</v>
      </c>
      <c r="E68" s="93" t="s">
        <v>1207</v>
      </c>
      <c r="F68" s="90">
        <v>35000</v>
      </c>
      <c r="G68" s="90">
        <v>5000</v>
      </c>
      <c r="H68" s="90" t="s">
        <v>270</v>
      </c>
      <c r="I68" s="91" t="s">
        <v>207</v>
      </c>
      <c r="J68" s="90" t="s">
        <v>174</v>
      </c>
      <c r="K68" s="48" t="s">
        <v>175</v>
      </c>
      <c r="L68" s="90" t="s">
        <v>130</v>
      </c>
      <c r="M68" s="90" t="s">
        <v>131</v>
      </c>
      <c r="N68" s="87"/>
    </row>
    <row r="69" s="52" customFormat="1" ht="36.95" customHeight="1" spans="1:14">
      <c r="A69" s="82" t="s">
        <v>1208</v>
      </c>
      <c r="B69" s="82"/>
      <c r="C69" s="83"/>
      <c r="D69" s="84"/>
      <c r="E69" s="85"/>
      <c r="F69" s="103">
        <v>59072.976</v>
      </c>
      <c r="G69" s="103">
        <v>29536.988</v>
      </c>
      <c r="H69" s="90"/>
      <c r="I69" s="94"/>
      <c r="J69" s="120"/>
      <c r="K69" s="120"/>
      <c r="L69" s="120"/>
      <c r="M69" s="120"/>
      <c r="N69" s="90"/>
    </row>
    <row r="70" s="52" customFormat="1" ht="66" customHeight="1" spans="1:14">
      <c r="A70" s="84">
        <v>52</v>
      </c>
      <c r="B70" s="91" t="s">
        <v>1209</v>
      </c>
      <c r="C70" s="90" t="s">
        <v>124</v>
      </c>
      <c r="D70" s="90" t="s">
        <v>1050</v>
      </c>
      <c r="E70" s="91" t="s">
        <v>1210</v>
      </c>
      <c r="F70" s="99">
        <v>59072.976</v>
      </c>
      <c r="G70" s="99">
        <v>29536.988</v>
      </c>
      <c r="H70" s="90" t="s">
        <v>115</v>
      </c>
      <c r="I70" s="129" t="s">
        <v>207</v>
      </c>
      <c r="J70" s="90" t="s">
        <v>946</v>
      </c>
      <c r="K70" s="48" t="s">
        <v>478</v>
      </c>
      <c r="L70" s="90" t="s">
        <v>130</v>
      </c>
      <c r="M70" s="90" t="s">
        <v>131</v>
      </c>
      <c r="N70" s="90"/>
    </row>
    <row r="71" s="52" customFormat="1" ht="36.95" customHeight="1" spans="1:14">
      <c r="A71" s="81" t="s">
        <v>1211</v>
      </c>
      <c r="B71" s="82"/>
      <c r="C71" s="82"/>
      <c r="D71" s="82"/>
      <c r="E71" s="82"/>
      <c r="F71" s="83">
        <f>F72+F84+F91+F119+F127</f>
        <v>7562557</v>
      </c>
      <c r="G71" s="83">
        <f>G72+G84+G91+G119+G127</f>
        <v>1909392</v>
      </c>
      <c r="H71" s="90"/>
      <c r="I71" s="121"/>
      <c r="J71" s="83"/>
      <c r="K71" s="83"/>
      <c r="L71" s="83"/>
      <c r="M71" s="83"/>
      <c r="N71" s="87"/>
    </row>
    <row r="72" s="52" customFormat="1" ht="36.95" customHeight="1" spans="1:14">
      <c r="A72" s="82" t="s">
        <v>1212</v>
      </c>
      <c r="B72" s="82"/>
      <c r="C72" s="82"/>
      <c r="D72" s="82"/>
      <c r="E72" s="82"/>
      <c r="F72" s="83">
        <f>SUM(F73:F83)</f>
        <v>1260120</v>
      </c>
      <c r="G72" s="83">
        <f>SUM(G73:G83)</f>
        <v>352500</v>
      </c>
      <c r="H72" s="90"/>
      <c r="I72" s="121"/>
      <c r="J72" s="83"/>
      <c r="K72" s="83"/>
      <c r="L72" s="83"/>
      <c r="M72" s="83"/>
      <c r="N72" s="87"/>
    </row>
    <row r="73" s="52" customFormat="1" ht="186" customHeight="1" spans="1:14">
      <c r="A73" s="84">
        <v>53</v>
      </c>
      <c r="B73" s="94" t="s">
        <v>1213</v>
      </c>
      <c r="C73" s="90" t="s">
        <v>199</v>
      </c>
      <c r="D73" s="95" t="s">
        <v>991</v>
      </c>
      <c r="E73" s="94" t="s">
        <v>1214</v>
      </c>
      <c r="F73" s="90">
        <v>55000</v>
      </c>
      <c r="G73" s="90">
        <v>24000</v>
      </c>
      <c r="H73" s="90" t="s">
        <v>329</v>
      </c>
      <c r="I73" s="91" t="s">
        <v>1215</v>
      </c>
      <c r="J73" s="90" t="s">
        <v>1216</v>
      </c>
      <c r="K73" s="48" t="s">
        <v>1217</v>
      </c>
      <c r="L73" s="124" t="s">
        <v>204</v>
      </c>
      <c r="M73" s="124" t="s">
        <v>170</v>
      </c>
      <c r="N73" s="87" t="s">
        <v>598</v>
      </c>
    </row>
    <row r="74" s="52" customFormat="1" ht="116" customHeight="1" spans="1:14">
      <c r="A74" s="84">
        <v>54</v>
      </c>
      <c r="B74" s="91" t="s">
        <v>1218</v>
      </c>
      <c r="C74" s="95" t="s">
        <v>199</v>
      </c>
      <c r="D74" s="90" t="s">
        <v>1029</v>
      </c>
      <c r="E74" s="91" t="s">
        <v>1219</v>
      </c>
      <c r="F74" s="90">
        <v>55000</v>
      </c>
      <c r="G74" s="90">
        <v>10000</v>
      </c>
      <c r="H74" s="90" t="s">
        <v>329</v>
      </c>
      <c r="I74" s="91" t="s">
        <v>1220</v>
      </c>
      <c r="J74" s="90" t="s">
        <v>1221</v>
      </c>
      <c r="K74" s="90" t="s">
        <v>1222</v>
      </c>
      <c r="L74" s="124" t="s">
        <v>204</v>
      </c>
      <c r="M74" s="124" t="s">
        <v>170</v>
      </c>
      <c r="N74" s="87"/>
    </row>
    <row r="75" s="52" customFormat="1" ht="163" customHeight="1" spans="1:14">
      <c r="A75" s="84">
        <v>55</v>
      </c>
      <c r="B75" s="94" t="s">
        <v>1223</v>
      </c>
      <c r="C75" s="95" t="s">
        <v>199</v>
      </c>
      <c r="D75" s="95" t="s">
        <v>991</v>
      </c>
      <c r="E75" s="94" t="s">
        <v>1224</v>
      </c>
      <c r="F75" s="95">
        <v>12000</v>
      </c>
      <c r="G75" s="90">
        <v>4000</v>
      </c>
      <c r="H75" s="90" t="s">
        <v>329</v>
      </c>
      <c r="I75" s="91" t="s">
        <v>1225</v>
      </c>
      <c r="J75" s="90" t="s">
        <v>1226</v>
      </c>
      <c r="K75" s="90" t="s">
        <v>1227</v>
      </c>
      <c r="L75" s="124" t="s">
        <v>204</v>
      </c>
      <c r="M75" s="124" t="s">
        <v>170</v>
      </c>
      <c r="N75" s="87"/>
    </row>
    <row r="76" s="52" customFormat="1" ht="195" customHeight="1" spans="1:14">
      <c r="A76" s="84">
        <v>56</v>
      </c>
      <c r="B76" s="133" t="s">
        <v>1228</v>
      </c>
      <c r="C76" s="31" t="s">
        <v>181</v>
      </c>
      <c r="D76" s="31" t="s">
        <v>984</v>
      </c>
      <c r="E76" s="34" t="s">
        <v>1229</v>
      </c>
      <c r="F76" s="37">
        <v>420000</v>
      </c>
      <c r="G76" s="37">
        <v>81000</v>
      </c>
      <c r="H76" s="48" t="s">
        <v>329</v>
      </c>
      <c r="I76" s="34" t="s">
        <v>1230</v>
      </c>
      <c r="J76" s="37" t="s">
        <v>1231</v>
      </c>
      <c r="K76" s="37" t="s">
        <v>1232</v>
      </c>
      <c r="L76" s="37" t="s">
        <v>186</v>
      </c>
      <c r="M76" s="35" t="s">
        <v>187</v>
      </c>
      <c r="N76" s="87" t="s">
        <v>598</v>
      </c>
    </row>
    <row r="77" s="52" customFormat="1" ht="206.1" customHeight="1" spans="1:14">
      <c r="A77" s="84">
        <v>57</v>
      </c>
      <c r="B77" s="133" t="s">
        <v>1233</v>
      </c>
      <c r="C77" s="31" t="s">
        <v>181</v>
      </c>
      <c r="D77" s="31" t="s">
        <v>1050</v>
      </c>
      <c r="E77" s="34" t="s">
        <v>1234</v>
      </c>
      <c r="F77" s="37">
        <v>15000</v>
      </c>
      <c r="G77" s="37">
        <v>5000</v>
      </c>
      <c r="H77" s="48" t="s">
        <v>329</v>
      </c>
      <c r="I77" s="34" t="s">
        <v>1235</v>
      </c>
      <c r="J77" s="37" t="s">
        <v>1236</v>
      </c>
      <c r="K77" s="37" t="s">
        <v>1237</v>
      </c>
      <c r="L77" s="37" t="s">
        <v>186</v>
      </c>
      <c r="M77" s="35" t="s">
        <v>187</v>
      </c>
      <c r="N77" s="87"/>
    </row>
    <row r="78" s="52" customFormat="1" ht="171" customHeight="1" spans="1:14">
      <c r="A78" s="84">
        <v>58</v>
      </c>
      <c r="B78" s="91" t="s">
        <v>1238</v>
      </c>
      <c r="C78" s="90" t="s">
        <v>124</v>
      </c>
      <c r="D78" s="90" t="s">
        <v>1017</v>
      </c>
      <c r="E78" s="91" t="s">
        <v>1239</v>
      </c>
      <c r="F78" s="90">
        <v>33120</v>
      </c>
      <c r="G78" s="90">
        <v>8500</v>
      </c>
      <c r="H78" s="90" t="s">
        <v>329</v>
      </c>
      <c r="I78" s="93" t="s">
        <v>1240</v>
      </c>
      <c r="J78" s="90" t="s">
        <v>1241</v>
      </c>
      <c r="K78" s="48" t="s">
        <v>1242</v>
      </c>
      <c r="L78" s="48" t="s">
        <v>130</v>
      </c>
      <c r="M78" s="90" t="s">
        <v>131</v>
      </c>
      <c r="N78" s="87"/>
    </row>
    <row r="79" s="58" customFormat="1" ht="273.95" customHeight="1" spans="1:14">
      <c r="A79" s="84">
        <v>59</v>
      </c>
      <c r="B79" s="134" t="s">
        <v>1243</v>
      </c>
      <c r="C79" s="135" t="s">
        <v>139</v>
      </c>
      <c r="D79" s="135" t="s">
        <v>995</v>
      </c>
      <c r="E79" s="136" t="s">
        <v>1244</v>
      </c>
      <c r="F79" s="137">
        <v>190000</v>
      </c>
      <c r="G79" s="137">
        <v>100000</v>
      </c>
      <c r="H79" s="48" t="s">
        <v>260</v>
      </c>
      <c r="I79" s="136" t="s">
        <v>1245</v>
      </c>
      <c r="J79" s="90" t="s">
        <v>909</v>
      </c>
      <c r="K79" s="90" t="s">
        <v>910</v>
      </c>
      <c r="L79" s="90" t="s">
        <v>145</v>
      </c>
      <c r="M79" s="126" t="s">
        <v>1137</v>
      </c>
      <c r="N79" s="90"/>
    </row>
    <row r="80" s="58" customFormat="1" ht="90" customHeight="1" spans="1:14">
      <c r="A80" s="84">
        <v>60</v>
      </c>
      <c r="B80" s="138" t="s">
        <v>1246</v>
      </c>
      <c r="C80" s="139" t="s">
        <v>112</v>
      </c>
      <c r="D80" s="139" t="s">
        <v>984</v>
      </c>
      <c r="E80" s="140" t="s">
        <v>1247</v>
      </c>
      <c r="F80" s="141">
        <v>280000</v>
      </c>
      <c r="G80" s="141">
        <v>60000</v>
      </c>
      <c r="H80" s="48" t="s">
        <v>329</v>
      </c>
      <c r="I80" s="151" t="s">
        <v>1248</v>
      </c>
      <c r="J80" s="141" t="s">
        <v>1249</v>
      </c>
      <c r="K80" s="141" t="s">
        <v>1250</v>
      </c>
      <c r="L80" s="37" t="s">
        <v>119</v>
      </c>
      <c r="M80" s="126" t="s">
        <v>1131</v>
      </c>
      <c r="N80" s="90" t="s">
        <v>121</v>
      </c>
    </row>
    <row r="81" s="58" customFormat="1" ht="83.1" customHeight="1" spans="1:14">
      <c r="A81" s="84">
        <v>61</v>
      </c>
      <c r="B81" s="104" t="s">
        <v>1251</v>
      </c>
      <c r="C81" s="95" t="s">
        <v>155</v>
      </c>
      <c r="D81" s="107" t="s">
        <v>1017</v>
      </c>
      <c r="E81" s="94" t="s">
        <v>1252</v>
      </c>
      <c r="F81" s="95">
        <v>100000</v>
      </c>
      <c r="G81" s="95">
        <v>20000</v>
      </c>
      <c r="H81" s="90" t="s">
        <v>329</v>
      </c>
      <c r="I81" s="106" t="s">
        <v>1253</v>
      </c>
      <c r="J81" s="95" t="s">
        <v>1254</v>
      </c>
      <c r="K81" s="152" t="s">
        <v>1255</v>
      </c>
      <c r="L81" s="107" t="s">
        <v>160</v>
      </c>
      <c r="M81" s="48" t="s">
        <v>153</v>
      </c>
      <c r="N81" s="90"/>
    </row>
    <row r="82" s="58" customFormat="1" ht="60.95" customHeight="1" spans="1:14">
      <c r="A82" s="84">
        <v>62</v>
      </c>
      <c r="B82" s="104" t="s">
        <v>1256</v>
      </c>
      <c r="C82" s="95" t="s">
        <v>155</v>
      </c>
      <c r="D82" s="107" t="s">
        <v>1017</v>
      </c>
      <c r="E82" s="94" t="s">
        <v>1257</v>
      </c>
      <c r="F82" s="95">
        <v>50000</v>
      </c>
      <c r="G82" s="95">
        <v>20000</v>
      </c>
      <c r="H82" s="90" t="s">
        <v>329</v>
      </c>
      <c r="I82" s="106" t="s">
        <v>1258</v>
      </c>
      <c r="J82" s="95" t="s">
        <v>635</v>
      </c>
      <c r="K82" s="152" t="s">
        <v>636</v>
      </c>
      <c r="L82" s="107" t="s">
        <v>160</v>
      </c>
      <c r="M82" s="48" t="s">
        <v>153</v>
      </c>
      <c r="N82" s="90"/>
    </row>
    <row r="83" s="58" customFormat="1" ht="83.1" customHeight="1" spans="1:14">
      <c r="A83" s="84">
        <v>63</v>
      </c>
      <c r="B83" s="104" t="s">
        <v>1259</v>
      </c>
      <c r="C83" s="95" t="s">
        <v>155</v>
      </c>
      <c r="D83" s="107" t="s">
        <v>1017</v>
      </c>
      <c r="E83" s="94" t="s">
        <v>1260</v>
      </c>
      <c r="F83" s="95">
        <v>50000</v>
      </c>
      <c r="G83" s="95">
        <v>20000</v>
      </c>
      <c r="H83" s="90" t="s">
        <v>329</v>
      </c>
      <c r="I83" s="106" t="s">
        <v>1261</v>
      </c>
      <c r="J83" s="95" t="s">
        <v>1262</v>
      </c>
      <c r="K83" s="95" t="s">
        <v>1263</v>
      </c>
      <c r="L83" s="107" t="s">
        <v>160</v>
      </c>
      <c r="M83" s="48" t="s">
        <v>153</v>
      </c>
      <c r="N83" s="90"/>
    </row>
    <row r="84" s="52" customFormat="1" ht="50.1" customHeight="1" spans="1:14">
      <c r="A84" s="82" t="s">
        <v>1264</v>
      </c>
      <c r="B84" s="82"/>
      <c r="C84" s="82"/>
      <c r="D84" s="82"/>
      <c r="E84" s="82"/>
      <c r="F84" s="83">
        <f>SUM(F85:F90)</f>
        <v>175060</v>
      </c>
      <c r="G84" s="83">
        <f>SUM(G85:G90)</f>
        <v>88000</v>
      </c>
      <c r="H84" s="90"/>
      <c r="I84" s="121"/>
      <c r="J84" s="83"/>
      <c r="K84" s="83"/>
      <c r="L84" s="83"/>
      <c r="M84" s="83"/>
      <c r="N84" s="87"/>
    </row>
    <row r="85" s="53" customFormat="1" ht="90" customHeight="1" spans="1:14">
      <c r="A85" s="84">
        <v>64</v>
      </c>
      <c r="B85" s="91" t="s">
        <v>1265</v>
      </c>
      <c r="C85" s="90" t="s">
        <v>199</v>
      </c>
      <c r="D85" s="90" t="s">
        <v>991</v>
      </c>
      <c r="E85" s="91" t="s">
        <v>1266</v>
      </c>
      <c r="F85" s="90">
        <v>8000</v>
      </c>
      <c r="G85" s="90">
        <v>5000</v>
      </c>
      <c r="H85" s="90" t="s">
        <v>329</v>
      </c>
      <c r="I85" s="91" t="s">
        <v>1267</v>
      </c>
      <c r="J85" s="90" t="s">
        <v>1268</v>
      </c>
      <c r="K85" s="48" t="s">
        <v>1269</v>
      </c>
      <c r="L85" s="124" t="s">
        <v>204</v>
      </c>
      <c r="M85" s="124" t="s">
        <v>170</v>
      </c>
      <c r="N85" s="87"/>
    </row>
    <row r="86" s="53" customFormat="1" ht="105" customHeight="1" spans="1:14">
      <c r="A86" s="84">
        <v>65</v>
      </c>
      <c r="B86" s="142" t="s">
        <v>1270</v>
      </c>
      <c r="C86" s="95" t="s">
        <v>199</v>
      </c>
      <c r="D86" s="98" t="s">
        <v>1011</v>
      </c>
      <c r="E86" s="143" t="s">
        <v>1271</v>
      </c>
      <c r="F86" s="99">
        <v>31000</v>
      </c>
      <c r="G86" s="144">
        <v>10000</v>
      </c>
      <c r="H86" s="90" t="s">
        <v>329</v>
      </c>
      <c r="I86" s="153" t="s">
        <v>1272</v>
      </c>
      <c r="J86" s="95" t="s">
        <v>1273</v>
      </c>
      <c r="K86" s="95" t="s">
        <v>1274</v>
      </c>
      <c r="L86" s="124" t="s">
        <v>204</v>
      </c>
      <c r="M86" s="124" t="s">
        <v>170</v>
      </c>
      <c r="N86" s="87"/>
    </row>
    <row r="87" s="53" customFormat="1" ht="105" customHeight="1" spans="1:14">
      <c r="A87" s="84">
        <v>66</v>
      </c>
      <c r="B87" s="91" t="s">
        <v>1275</v>
      </c>
      <c r="C87" s="95" t="s">
        <v>199</v>
      </c>
      <c r="D87" s="145" t="s">
        <v>1054</v>
      </c>
      <c r="E87" s="91" t="s">
        <v>1276</v>
      </c>
      <c r="F87" s="99">
        <v>8000</v>
      </c>
      <c r="G87" s="144">
        <v>3000</v>
      </c>
      <c r="H87" s="90" t="s">
        <v>329</v>
      </c>
      <c r="I87" s="153" t="s">
        <v>207</v>
      </c>
      <c r="J87" s="90" t="s">
        <v>537</v>
      </c>
      <c r="K87" s="48" t="s">
        <v>1277</v>
      </c>
      <c r="L87" s="124" t="s">
        <v>204</v>
      </c>
      <c r="M87" s="124" t="s">
        <v>170</v>
      </c>
      <c r="N87" s="87"/>
    </row>
    <row r="88" s="57" customFormat="1" ht="129" customHeight="1" spans="1:14">
      <c r="A88" s="84">
        <v>67</v>
      </c>
      <c r="B88" s="91" t="s">
        <v>1278</v>
      </c>
      <c r="C88" s="90" t="s">
        <v>139</v>
      </c>
      <c r="D88" s="90" t="s">
        <v>991</v>
      </c>
      <c r="E88" s="91" t="s">
        <v>1279</v>
      </c>
      <c r="F88" s="90">
        <v>28000</v>
      </c>
      <c r="G88" s="84">
        <v>15000</v>
      </c>
      <c r="H88" s="90" t="s">
        <v>329</v>
      </c>
      <c r="I88" s="91" t="s">
        <v>1280</v>
      </c>
      <c r="J88" s="90" t="s">
        <v>1281</v>
      </c>
      <c r="K88" s="126" t="s">
        <v>1282</v>
      </c>
      <c r="L88" s="90" t="s">
        <v>145</v>
      </c>
      <c r="M88" s="126" t="s">
        <v>120</v>
      </c>
      <c r="N88" s="90"/>
    </row>
    <row r="89" s="57" customFormat="1" ht="105" customHeight="1" spans="1:14">
      <c r="A89" s="84">
        <v>68</v>
      </c>
      <c r="B89" s="91" t="s">
        <v>1283</v>
      </c>
      <c r="C89" s="84" t="s">
        <v>189</v>
      </c>
      <c r="D89" s="84" t="s">
        <v>1284</v>
      </c>
      <c r="E89" s="91" t="s">
        <v>1285</v>
      </c>
      <c r="F89" s="84">
        <v>70060</v>
      </c>
      <c r="G89" s="84">
        <v>40000</v>
      </c>
      <c r="H89" s="90" t="s">
        <v>329</v>
      </c>
      <c r="I89" s="91" t="s">
        <v>1286</v>
      </c>
      <c r="J89" s="90" t="s">
        <v>1287</v>
      </c>
      <c r="K89" s="126" t="s">
        <v>1288</v>
      </c>
      <c r="L89" s="90" t="s">
        <v>195</v>
      </c>
      <c r="M89" s="84" t="s">
        <v>196</v>
      </c>
      <c r="N89" s="90" t="s">
        <v>121</v>
      </c>
    </row>
    <row r="90" s="57" customFormat="1" ht="90.95" customHeight="1" spans="1:14">
      <c r="A90" s="84">
        <v>69</v>
      </c>
      <c r="B90" s="91" t="s">
        <v>1289</v>
      </c>
      <c r="C90" s="126" t="s">
        <v>417</v>
      </c>
      <c r="D90" s="126" t="s">
        <v>991</v>
      </c>
      <c r="E90" s="48" t="s">
        <v>1290</v>
      </c>
      <c r="F90" s="84">
        <v>30000</v>
      </c>
      <c r="G90" s="146">
        <v>15000</v>
      </c>
      <c r="H90" s="48" t="s">
        <v>329</v>
      </c>
      <c r="I90" s="126" t="s">
        <v>1291</v>
      </c>
      <c r="J90" s="48" t="s">
        <v>1292</v>
      </c>
      <c r="K90" s="126" t="s">
        <v>1293</v>
      </c>
      <c r="L90" s="48" t="s">
        <v>1294</v>
      </c>
      <c r="M90" s="126" t="s">
        <v>337</v>
      </c>
      <c r="N90" s="90"/>
    </row>
    <row r="91" s="52" customFormat="1" ht="36.95" customHeight="1" spans="1:14">
      <c r="A91" s="81" t="s">
        <v>1295</v>
      </c>
      <c r="B91" s="82"/>
      <c r="C91" s="82"/>
      <c r="D91" s="82"/>
      <c r="E91" s="82"/>
      <c r="F91" s="83">
        <f>SUM(F92:F118)</f>
        <v>4022600</v>
      </c>
      <c r="G91" s="83">
        <f>SUM(G92:G118)</f>
        <v>1138000</v>
      </c>
      <c r="H91" s="90"/>
      <c r="I91" s="121"/>
      <c r="J91" s="83"/>
      <c r="K91" s="83"/>
      <c r="L91" s="83"/>
      <c r="M91" s="83"/>
      <c r="N91" s="87"/>
    </row>
    <row r="92" s="53" customFormat="1" ht="174" customHeight="1" spans="1:14">
      <c r="A92" s="92">
        <v>70</v>
      </c>
      <c r="B92" s="91" t="s">
        <v>1296</v>
      </c>
      <c r="C92" s="135" t="s">
        <v>199</v>
      </c>
      <c r="D92" s="90" t="s">
        <v>1297</v>
      </c>
      <c r="E92" s="94" t="s">
        <v>1298</v>
      </c>
      <c r="F92" s="99">
        <v>1000000</v>
      </c>
      <c r="G92" s="99">
        <v>40000</v>
      </c>
      <c r="H92" s="90" t="s">
        <v>115</v>
      </c>
      <c r="I92" s="94" t="s">
        <v>1299</v>
      </c>
      <c r="J92" s="90" t="s">
        <v>358</v>
      </c>
      <c r="K92" s="90" t="s">
        <v>359</v>
      </c>
      <c r="L92" s="124" t="s">
        <v>204</v>
      </c>
      <c r="M92" s="124" t="s">
        <v>170</v>
      </c>
      <c r="N92" s="87"/>
    </row>
    <row r="93" s="53" customFormat="1" ht="192" customHeight="1" spans="1:14">
      <c r="A93" s="92">
        <v>71</v>
      </c>
      <c r="B93" s="91" t="s">
        <v>683</v>
      </c>
      <c r="C93" s="90" t="s">
        <v>124</v>
      </c>
      <c r="D93" s="90" t="s">
        <v>991</v>
      </c>
      <c r="E93" s="91" t="s">
        <v>1300</v>
      </c>
      <c r="F93" s="90">
        <v>424400</v>
      </c>
      <c r="G93" s="90">
        <v>151000</v>
      </c>
      <c r="H93" s="90" t="s">
        <v>329</v>
      </c>
      <c r="I93" s="91" t="s">
        <v>1301</v>
      </c>
      <c r="J93" s="48" t="s">
        <v>1302</v>
      </c>
      <c r="K93" s="48" t="s">
        <v>1303</v>
      </c>
      <c r="L93" s="90" t="s">
        <v>130</v>
      </c>
      <c r="M93" s="90" t="s">
        <v>131</v>
      </c>
      <c r="N93" s="87"/>
    </row>
    <row r="94" s="53" customFormat="1" ht="84" customHeight="1" spans="1:14">
      <c r="A94" s="92">
        <v>72</v>
      </c>
      <c r="B94" s="91" t="s">
        <v>1304</v>
      </c>
      <c r="C94" s="90" t="s">
        <v>124</v>
      </c>
      <c r="D94" s="90" t="s">
        <v>1017</v>
      </c>
      <c r="E94" s="91" t="s">
        <v>1305</v>
      </c>
      <c r="F94" s="90">
        <v>138000</v>
      </c>
      <c r="G94" s="90">
        <v>50000</v>
      </c>
      <c r="H94" s="90" t="s">
        <v>329</v>
      </c>
      <c r="I94" s="129" t="s">
        <v>1196</v>
      </c>
      <c r="J94" s="90" t="s">
        <v>1306</v>
      </c>
      <c r="K94" s="90" t="s">
        <v>433</v>
      </c>
      <c r="L94" s="90" t="s">
        <v>130</v>
      </c>
      <c r="M94" s="90" t="s">
        <v>131</v>
      </c>
      <c r="N94" s="90" t="s">
        <v>121</v>
      </c>
    </row>
    <row r="95" s="53" customFormat="1" ht="78" customHeight="1" spans="1:14">
      <c r="A95" s="92">
        <v>73</v>
      </c>
      <c r="B95" s="91" t="s">
        <v>1307</v>
      </c>
      <c r="C95" s="102" t="s">
        <v>139</v>
      </c>
      <c r="D95" s="90" t="s">
        <v>995</v>
      </c>
      <c r="E95" s="91" t="s">
        <v>1308</v>
      </c>
      <c r="F95" s="90">
        <v>120000</v>
      </c>
      <c r="G95" s="95">
        <v>60000</v>
      </c>
      <c r="H95" s="90" t="s">
        <v>329</v>
      </c>
      <c r="I95" s="94" t="s">
        <v>1309</v>
      </c>
      <c r="J95" s="90" t="s">
        <v>1310</v>
      </c>
      <c r="K95" s="126" t="s">
        <v>1311</v>
      </c>
      <c r="L95" s="90" t="s">
        <v>145</v>
      </c>
      <c r="M95" s="126" t="s">
        <v>120</v>
      </c>
      <c r="N95" s="90" t="s">
        <v>121</v>
      </c>
    </row>
    <row r="96" s="57" customFormat="1" ht="104.1" customHeight="1" spans="1:14">
      <c r="A96" s="92">
        <v>74</v>
      </c>
      <c r="B96" s="138" t="s">
        <v>1312</v>
      </c>
      <c r="C96" s="139" t="s">
        <v>112</v>
      </c>
      <c r="D96" s="139" t="s">
        <v>1017</v>
      </c>
      <c r="E96" s="140" t="s">
        <v>1313</v>
      </c>
      <c r="F96" s="141">
        <v>37000</v>
      </c>
      <c r="G96" s="141">
        <v>20000</v>
      </c>
      <c r="H96" s="48" t="s">
        <v>329</v>
      </c>
      <c r="I96" s="154" t="s">
        <v>1314</v>
      </c>
      <c r="J96" s="141" t="s">
        <v>1315</v>
      </c>
      <c r="K96" s="141" t="s">
        <v>1316</v>
      </c>
      <c r="L96" s="37" t="s">
        <v>119</v>
      </c>
      <c r="M96" s="126" t="s">
        <v>120</v>
      </c>
      <c r="N96" s="90"/>
    </row>
    <row r="97" s="57" customFormat="1" ht="108" customHeight="1" spans="1:14">
      <c r="A97" s="92">
        <v>75</v>
      </c>
      <c r="B97" s="91" t="s">
        <v>1317</v>
      </c>
      <c r="C97" s="90" t="s">
        <v>139</v>
      </c>
      <c r="D97" s="90" t="s">
        <v>991</v>
      </c>
      <c r="E97" s="91" t="s">
        <v>1318</v>
      </c>
      <c r="F97" s="147">
        <v>48000</v>
      </c>
      <c r="G97" s="95">
        <v>20000</v>
      </c>
      <c r="H97" s="90" t="s">
        <v>329</v>
      </c>
      <c r="I97" s="94" t="s">
        <v>1319</v>
      </c>
      <c r="J97" s="90" t="s">
        <v>1320</v>
      </c>
      <c r="K97" s="84" t="s">
        <v>1321</v>
      </c>
      <c r="L97" s="90" t="s">
        <v>145</v>
      </c>
      <c r="M97" s="126" t="s">
        <v>120</v>
      </c>
      <c r="N97" s="90"/>
    </row>
    <row r="98" s="57" customFormat="1" ht="107.1" customHeight="1" spans="1:14">
      <c r="A98" s="92">
        <v>76</v>
      </c>
      <c r="B98" s="91" t="s">
        <v>1322</v>
      </c>
      <c r="C98" s="102" t="s">
        <v>139</v>
      </c>
      <c r="D98" s="102" t="s">
        <v>991</v>
      </c>
      <c r="E98" s="91" t="s">
        <v>1323</v>
      </c>
      <c r="F98" s="90">
        <v>25000</v>
      </c>
      <c r="G98" s="95">
        <v>15000</v>
      </c>
      <c r="H98" s="90" t="s">
        <v>329</v>
      </c>
      <c r="I98" s="94" t="s">
        <v>1324</v>
      </c>
      <c r="J98" s="90" t="s">
        <v>1325</v>
      </c>
      <c r="K98" s="126" t="s">
        <v>1326</v>
      </c>
      <c r="L98" s="90" t="s">
        <v>145</v>
      </c>
      <c r="M98" s="126" t="s">
        <v>942</v>
      </c>
      <c r="N98" s="90"/>
    </row>
    <row r="99" s="57" customFormat="1" ht="95.1" customHeight="1" spans="1:14">
      <c r="A99" s="92">
        <v>77</v>
      </c>
      <c r="B99" s="91" t="s">
        <v>1327</v>
      </c>
      <c r="C99" s="95" t="s">
        <v>139</v>
      </c>
      <c r="D99" s="90" t="s">
        <v>991</v>
      </c>
      <c r="E99" s="91" t="s">
        <v>1328</v>
      </c>
      <c r="F99" s="90">
        <v>270000</v>
      </c>
      <c r="G99" s="84">
        <v>10000</v>
      </c>
      <c r="H99" s="90" t="s">
        <v>329</v>
      </c>
      <c r="I99" s="91" t="s">
        <v>1329</v>
      </c>
      <c r="J99" s="99" t="s">
        <v>1330</v>
      </c>
      <c r="K99" s="99" t="s">
        <v>1331</v>
      </c>
      <c r="L99" s="90" t="s">
        <v>145</v>
      </c>
      <c r="M99" s="126" t="s">
        <v>942</v>
      </c>
      <c r="N99" s="90"/>
    </row>
    <row r="100" s="57" customFormat="1" ht="80.1" customHeight="1" spans="1:14">
      <c r="A100" s="92">
        <v>78</v>
      </c>
      <c r="B100" s="104" t="s">
        <v>1332</v>
      </c>
      <c r="C100" s="95" t="s">
        <v>155</v>
      </c>
      <c r="D100" s="95" t="s">
        <v>1017</v>
      </c>
      <c r="E100" s="94" t="s">
        <v>1333</v>
      </c>
      <c r="F100" s="95">
        <v>150000</v>
      </c>
      <c r="G100" s="95">
        <v>50000</v>
      </c>
      <c r="H100" s="90" t="s">
        <v>329</v>
      </c>
      <c r="I100" s="106" t="s">
        <v>1334</v>
      </c>
      <c r="J100" s="107" t="s">
        <v>1335</v>
      </c>
      <c r="K100" s="128" t="s">
        <v>1336</v>
      </c>
      <c r="L100" s="107" t="s">
        <v>160</v>
      </c>
      <c r="M100" s="48" t="s">
        <v>153</v>
      </c>
      <c r="N100" s="90"/>
    </row>
    <row r="101" s="57" customFormat="1" ht="59.1" customHeight="1" spans="1:14">
      <c r="A101" s="92">
        <v>79</v>
      </c>
      <c r="B101" s="104" t="s">
        <v>1337</v>
      </c>
      <c r="C101" s="95" t="s">
        <v>155</v>
      </c>
      <c r="D101" s="95" t="s">
        <v>991</v>
      </c>
      <c r="E101" s="94" t="s">
        <v>1338</v>
      </c>
      <c r="F101" s="95">
        <v>85000</v>
      </c>
      <c r="G101" s="95">
        <v>45000</v>
      </c>
      <c r="H101" s="90" t="s">
        <v>329</v>
      </c>
      <c r="I101" s="106" t="s">
        <v>1339</v>
      </c>
      <c r="J101" s="107" t="s">
        <v>1340</v>
      </c>
      <c r="K101" s="107" t="s">
        <v>1341</v>
      </c>
      <c r="L101" s="107" t="s">
        <v>160</v>
      </c>
      <c r="M101" s="48" t="s">
        <v>153</v>
      </c>
      <c r="N101" s="90"/>
    </row>
    <row r="102" s="57" customFormat="1" ht="56.1" customHeight="1" spans="1:14">
      <c r="A102" s="92">
        <v>80</v>
      </c>
      <c r="B102" s="104" t="s">
        <v>1342</v>
      </c>
      <c r="C102" s="95" t="s">
        <v>155</v>
      </c>
      <c r="D102" s="95" t="s">
        <v>1017</v>
      </c>
      <c r="E102" s="94" t="s">
        <v>1343</v>
      </c>
      <c r="F102" s="148">
        <v>66800</v>
      </c>
      <c r="G102" s="148">
        <v>30000</v>
      </c>
      <c r="H102" s="90" t="s">
        <v>329</v>
      </c>
      <c r="I102" s="94" t="s">
        <v>1344</v>
      </c>
      <c r="J102" s="90" t="s">
        <v>1345</v>
      </c>
      <c r="K102" s="90" t="s">
        <v>1346</v>
      </c>
      <c r="L102" s="107" t="s">
        <v>160</v>
      </c>
      <c r="M102" s="48" t="s">
        <v>153</v>
      </c>
      <c r="N102" s="90"/>
    </row>
    <row r="103" s="57" customFormat="1" ht="126.95" customHeight="1" spans="1:14">
      <c r="A103" s="92">
        <v>81</v>
      </c>
      <c r="B103" s="34" t="s">
        <v>1347</v>
      </c>
      <c r="C103" s="37" t="s">
        <v>232</v>
      </c>
      <c r="D103" s="37" t="s">
        <v>995</v>
      </c>
      <c r="E103" s="34" t="s">
        <v>1348</v>
      </c>
      <c r="F103" s="37">
        <v>126000</v>
      </c>
      <c r="G103" s="37">
        <v>40000</v>
      </c>
      <c r="H103" s="48" t="s">
        <v>329</v>
      </c>
      <c r="I103" s="34" t="s">
        <v>1349</v>
      </c>
      <c r="J103" s="37" t="s">
        <v>1350</v>
      </c>
      <c r="K103" s="37" t="s">
        <v>1351</v>
      </c>
      <c r="L103" s="37" t="s">
        <v>237</v>
      </c>
      <c r="M103" s="37" t="s">
        <v>238</v>
      </c>
      <c r="N103" s="90"/>
    </row>
    <row r="104" s="57" customFormat="1" ht="135" customHeight="1" spans="1:14">
      <c r="A104" s="92">
        <v>82</v>
      </c>
      <c r="B104" s="34" t="s">
        <v>1352</v>
      </c>
      <c r="C104" s="37" t="s">
        <v>232</v>
      </c>
      <c r="D104" s="37" t="s">
        <v>1054</v>
      </c>
      <c r="E104" s="34" t="s">
        <v>1353</v>
      </c>
      <c r="F104" s="37">
        <v>150000</v>
      </c>
      <c r="G104" s="37">
        <v>60000</v>
      </c>
      <c r="H104" s="48" t="s">
        <v>329</v>
      </c>
      <c r="I104" s="37" t="s">
        <v>1354</v>
      </c>
      <c r="J104" s="37" t="s">
        <v>1355</v>
      </c>
      <c r="K104" s="37" t="s">
        <v>1356</v>
      </c>
      <c r="L104" s="37" t="s">
        <v>237</v>
      </c>
      <c r="M104" s="37" t="s">
        <v>238</v>
      </c>
      <c r="N104" s="90"/>
    </row>
    <row r="105" s="57" customFormat="1" ht="120.95" customHeight="1" spans="1:14">
      <c r="A105" s="92">
        <v>83</v>
      </c>
      <c r="B105" s="91" t="s">
        <v>1357</v>
      </c>
      <c r="C105" s="90" t="s">
        <v>322</v>
      </c>
      <c r="D105" s="90" t="s">
        <v>1011</v>
      </c>
      <c r="E105" s="91" t="s">
        <v>1358</v>
      </c>
      <c r="F105" s="90">
        <v>85000</v>
      </c>
      <c r="G105" s="90">
        <v>30000</v>
      </c>
      <c r="H105" s="90" t="s">
        <v>329</v>
      </c>
      <c r="I105" s="91" t="s">
        <v>1359</v>
      </c>
      <c r="J105" s="90" t="s">
        <v>1360</v>
      </c>
      <c r="K105" s="90" t="s">
        <v>1361</v>
      </c>
      <c r="L105" s="90" t="s">
        <v>320</v>
      </c>
      <c r="M105" s="90" t="s">
        <v>326</v>
      </c>
      <c r="N105" s="90"/>
    </row>
    <row r="106" s="57" customFormat="1" ht="80.1" customHeight="1" spans="1:14">
      <c r="A106" s="92">
        <v>84</v>
      </c>
      <c r="B106" s="91" t="s">
        <v>1362</v>
      </c>
      <c r="C106" s="90" t="s">
        <v>322</v>
      </c>
      <c r="D106" s="90" t="s">
        <v>1017</v>
      </c>
      <c r="E106" s="91" t="s">
        <v>1363</v>
      </c>
      <c r="F106" s="90">
        <v>40000</v>
      </c>
      <c r="G106" s="90">
        <v>20000</v>
      </c>
      <c r="H106" s="90" t="s">
        <v>329</v>
      </c>
      <c r="I106" s="91" t="s">
        <v>1364</v>
      </c>
      <c r="J106" s="90" t="s">
        <v>1365</v>
      </c>
      <c r="K106" s="90" t="s">
        <v>1366</v>
      </c>
      <c r="L106" s="90" t="s">
        <v>320</v>
      </c>
      <c r="M106" s="90" t="s">
        <v>326</v>
      </c>
      <c r="N106" s="90"/>
    </row>
    <row r="107" s="57" customFormat="1" ht="102.95" customHeight="1" spans="1:14">
      <c r="A107" s="92">
        <v>85</v>
      </c>
      <c r="B107" s="91" t="s">
        <v>1367</v>
      </c>
      <c r="C107" s="90" t="s">
        <v>322</v>
      </c>
      <c r="D107" s="90" t="s">
        <v>995</v>
      </c>
      <c r="E107" s="91" t="s">
        <v>1368</v>
      </c>
      <c r="F107" s="90">
        <v>150000</v>
      </c>
      <c r="G107" s="90">
        <v>70000</v>
      </c>
      <c r="H107" s="90" t="s">
        <v>329</v>
      </c>
      <c r="I107" s="91" t="s">
        <v>1369</v>
      </c>
      <c r="J107" s="90" t="s">
        <v>1370</v>
      </c>
      <c r="K107" s="90" t="s">
        <v>1371</v>
      </c>
      <c r="L107" s="90" t="s">
        <v>320</v>
      </c>
      <c r="M107" s="90" t="s">
        <v>326</v>
      </c>
      <c r="N107" s="90" t="s">
        <v>121</v>
      </c>
    </row>
    <row r="108" s="57" customFormat="1" ht="72.95" customHeight="1" spans="1:14">
      <c r="A108" s="92">
        <v>86</v>
      </c>
      <c r="B108" s="34" t="s">
        <v>1372</v>
      </c>
      <c r="C108" s="37" t="s">
        <v>232</v>
      </c>
      <c r="D108" s="37" t="s">
        <v>991</v>
      </c>
      <c r="E108" s="34" t="s">
        <v>1373</v>
      </c>
      <c r="F108" s="37">
        <v>45000</v>
      </c>
      <c r="G108" s="37">
        <v>23000</v>
      </c>
      <c r="H108" s="48" t="s">
        <v>329</v>
      </c>
      <c r="I108" s="34" t="s">
        <v>1374</v>
      </c>
      <c r="J108" s="37" t="s">
        <v>1375</v>
      </c>
      <c r="K108" s="37" t="s">
        <v>1376</v>
      </c>
      <c r="L108" s="37" t="s">
        <v>237</v>
      </c>
      <c r="M108" s="37" t="s">
        <v>238</v>
      </c>
      <c r="N108" s="90"/>
    </row>
    <row r="109" s="57" customFormat="1" ht="123.95" customHeight="1" spans="1:14">
      <c r="A109" s="92">
        <v>87</v>
      </c>
      <c r="B109" s="34" t="s">
        <v>1377</v>
      </c>
      <c r="C109" s="37" t="s">
        <v>232</v>
      </c>
      <c r="D109" s="37" t="s">
        <v>991</v>
      </c>
      <c r="E109" s="34" t="s">
        <v>1378</v>
      </c>
      <c r="F109" s="149">
        <v>100000</v>
      </c>
      <c r="G109" s="149">
        <v>39000</v>
      </c>
      <c r="H109" s="48" t="s">
        <v>329</v>
      </c>
      <c r="I109" s="34" t="s">
        <v>1379</v>
      </c>
      <c r="J109" s="37" t="s">
        <v>1380</v>
      </c>
      <c r="K109" s="37" t="s">
        <v>1381</v>
      </c>
      <c r="L109" s="37" t="s">
        <v>237</v>
      </c>
      <c r="M109" s="37" t="s">
        <v>238</v>
      </c>
      <c r="N109" s="90"/>
    </row>
    <row r="110" s="57" customFormat="1" ht="108.95" customHeight="1" spans="1:14">
      <c r="A110" s="92">
        <v>88</v>
      </c>
      <c r="B110" s="91" t="s">
        <v>1382</v>
      </c>
      <c r="C110" s="90" t="s">
        <v>322</v>
      </c>
      <c r="D110" s="90" t="s">
        <v>1017</v>
      </c>
      <c r="E110" s="91" t="s">
        <v>1383</v>
      </c>
      <c r="F110" s="90">
        <v>100000</v>
      </c>
      <c r="G110" s="90">
        <v>35000</v>
      </c>
      <c r="H110" s="90" t="s">
        <v>329</v>
      </c>
      <c r="I110" s="91" t="s">
        <v>1384</v>
      </c>
      <c r="J110" s="90" t="s">
        <v>1385</v>
      </c>
      <c r="K110" s="90" t="s">
        <v>1386</v>
      </c>
      <c r="L110" s="90" t="s">
        <v>320</v>
      </c>
      <c r="M110" s="90" t="s">
        <v>326</v>
      </c>
      <c r="N110" s="90"/>
    </row>
    <row r="111" s="57" customFormat="1" ht="110.1" customHeight="1" spans="1:14">
      <c r="A111" s="92">
        <v>89</v>
      </c>
      <c r="B111" s="91" t="s">
        <v>1387</v>
      </c>
      <c r="C111" s="90" t="s">
        <v>322</v>
      </c>
      <c r="D111" s="90" t="s">
        <v>1017</v>
      </c>
      <c r="E111" s="91" t="s">
        <v>1388</v>
      </c>
      <c r="F111" s="90">
        <v>65000</v>
      </c>
      <c r="G111" s="90">
        <v>25000</v>
      </c>
      <c r="H111" s="90" t="s">
        <v>329</v>
      </c>
      <c r="I111" s="91" t="s">
        <v>1389</v>
      </c>
      <c r="J111" s="90" t="s">
        <v>1390</v>
      </c>
      <c r="K111" s="90" t="s">
        <v>1391</v>
      </c>
      <c r="L111" s="90" t="s">
        <v>320</v>
      </c>
      <c r="M111" s="90" t="s">
        <v>326</v>
      </c>
      <c r="N111" s="90"/>
    </row>
    <row r="112" s="57" customFormat="1" ht="87.95" customHeight="1" spans="1:14">
      <c r="A112" s="92">
        <v>90</v>
      </c>
      <c r="B112" s="91" t="s">
        <v>1392</v>
      </c>
      <c r="C112" s="90" t="s">
        <v>322</v>
      </c>
      <c r="D112" s="90" t="s">
        <v>1017</v>
      </c>
      <c r="E112" s="91" t="s">
        <v>1393</v>
      </c>
      <c r="F112" s="90">
        <v>100000</v>
      </c>
      <c r="G112" s="90">
        <v>45000</v>
      </c>
      <c r="H112" s="90" t="s">
        <v>329</v>
      </c>
      <c r="I112" s="91" t="s">
        <v>1394</v>
      </c>
      <c r="J112" s="90" t="s">
        <v>1395</v>
      </c>
      <c r="K112" s="90" t="s">
        <v>1396</v>
      </c>
      <c r="L112" s="90" t="s">
        <v>320</v>
      </c>
      <c r="M112" s="90" t="s">
        <v>326</v>
      </c>
      <c r="N112" s="90"/>
    </row>
    <row r="113" s="57" customFormat="1" ht="107.1" customHeight="1" spans="1:14">
      <c r="A113" s="92">
        <v>91</v>
      </c>
      <c r="B113" s="91" t="s">
        <v>1397</v>
      </c>
      <c r="C113" s="90" t="s">
        <v>322</v>
      </c>
      <c r="D113" s="90" t="s">
        <v>1045</v>
      </c>
      <c r="E113" s="91" t="s">
        <v>1398</v>
      </c>
      <c r="F113" s="90">
        <v>185000</v>
      </c>
      <c r="G113" s="90">
        <v>55000</v>
      </c>
      <c r="H113" s="90" t="s">
        <v>329</v>
      </c>
      <c r="I113" s="91" t="s">
        <v>1399</v>
      </c>
      <c r="J113" s="90" t="s">
        <v>1400</v>
      </c>
      <c r="K113" s="90" t="s">
        <v>1401</v>
      </c>
      <c r="L113" s="90" t="s">
        <v>320</v>
      </c>
      <c r="M113" s="90" t="s">
        <v>326</v>
      </c>
      <c r="N113" s="90"/>
    </row>
    <row r="114" s="57" customFormat="1" ht="90" customHeight="1" spans="1:14">
      <c r="A114" s="92">
        <v>92</v>
      </c>
      <c r="B114" s="91" t="s">
        <v>1402</v>
      </c>
      <c r="C114" s="90" t="s">
        <v>322</v>
      </c>
      <c r="D114" s="90" t="s">
        <v>1072</v>
      </c>
      <c r="E114" s="91" t="s">
        <v>1403</v>
      </c>
      <c r="F114" s="90">
        <v>95000</v>
      </c>
      <c r="G114" s="90">
        <v>30000</v>
      </c>
      <c r="H114" s="90" t="s">
        <v>329</v>
      </c>
      <c r="I114" s="91" t="s">
        <v>207</v>
      </c>
      <c r="J114" s="90" t="s">
        <v>1404</v>
      </c>
      <c r="K114" s="90" t="s">
        <v>1405</v>
      </c>
      <c r="L114" s="90" t="s">
        <v>320</v>
      </c>
      <c r="M114" s="90" t="s">
        <v>326</v>
      </c>
      <c r="N114" s="90"/>
    </row>
    <row r="115" s="57" customFormat="1" ht="84.95" customHeight="1" spans="1:14">
      <c r="A115" s="92">
        <v>93</v>
      </c>
      <c r="B115" s="91" t="s">
        <v>1406</v>
      </c>
      <c r="C115" s="90" t="s">
        <v>322</v>
      </c>
      <c r="D115" s="90" t="s">
        <v>1045</v>
      </c>
      <c r="E115" s="91" t="s">
        <v>1407</v>
      </c>
      <c r="F115" s="90">
        <v>168000</v>
      </c>
      <c r="G115" s="90">
        <v>75000</v>
      </c>
      <c r="H115" s="90" t="s">
        <v>329</v>
      </c>
      <c r="I115" s="91" t="s">
        <v>1408</v>
      </c>
      <c r="J115" s="90" t="s">
        <v>1409</v>
      </c>
      <c r="K115" s="48" t="s">
        <v>1410</v>
      </c>
      <c r="L115" s="90" t="s">
        <v>320</v>
      </c>
      <c r="M115" s="90" t="s">
        <v>326</v>
      </c>
      <c r="N115" s="90"/>
    </row>
    <row r="116" s="57" customFormat="1" ht="107.1" customHeight="1" spans="1:14">
      <c r="A116" s="92">
        <v>94</v>
      </c>
      <c r="B116" s="91" t="s">
        <v>1411</v>
      </c>
      <c r="C116" s="84" t="s">
        <v>189</v>
      </c>
      <c r="D116" s="84" t="s">
        <v>995</v>
      </c>
      <c r="E116" s="91" t="s">
        <v>1412</v>
      </c>
      <c r="F116" s="84">
        <v>115000</v>
      </c>
      <c r="G116" s="84">
        <v>60000</v>
      </c>
      <c r="H116" s="90" t="s">
        <v>329</v>
      </c>
      <c r="I116" s="91" t="s">
        <v>1413</v>
      </c>
      <c r="J116" s="90" t="s">
        <v>1414</v>
      </c>
      <c r="K116" s="90" t="s">
        <v>1175</v>
      </c>
      <c r="L116" s="90" t="s">
        <v>195</v>
      </c>
      <c r="M116" s="90" t="s">
        <v>196</v>
      </c>
      <c r="N116" s="90" t="s">
        <v>121</v>
      </c>
    </row>
    <row r="117" s="57" customFormat="1" ht="150.95" customHeight="1" spans="1:14">
      <c r="A117" s="92">
        <v>95</v>
      </c>
      <c r="B117" s="91" t="s">
        <v>1415</v>
      </c>
      <c r="C117" s="84" t="s">
        <v>189</v>
      </c>
      <c r="D117" s="84" t="s">
        <v>1416</v>
      </c>
      <c r="E117" s="91" t="s">
        <v>1417</v>
      </c>
      <c r="F117" s="84">
        <v>93400</v>
      </c>
      <c r="G117" s="84">
        <v>20000</v>
      </c>
      <c r="H117" s="90" t="s">
        <v>115</v>
      </c>
      <c r="I117" s="91" t="s">
        <v>1418</v>
      </c>
      <c r="J117" s="90" t="s">
        <v>1419</v>
      </c>
      <c r="K117" s="90" t="s">
        <v>1420</v>
      </c>
      <c r="L117" s="90" t="s">
        <v>195</v>
      </c>
      <c r="M117" s="90" t="s">
        <v>196</v>
      </c>
      <c r="N117" s="90" t="s">
        <v>309</v>
      </c>
    </row>
    <row r="118" s="57" customFormat="1" ht="107.1" customHeight="1" spans="1:14">
      <c r="A118" s="92">
        <v>96</v>
      </c>
      <c r="B118" s="91" t="s">
        <v>1421</v>
      </c>
      <c r="C118" s="84" t="s">
        <v>189</v>
      </c>
      <c r="D118" s="84" t="s">
        <v>1045</v>
      </c>
      <c r="E118" s="91" t="s">
        <v>1422</v>
      </c>
      <c r="F118" s="84">
        <v>41000</v>
      </c>
      <c r="G118" s="84">
        <v>20000</v>
      </c>
      <c r="H118" s="90" t="s">
        <v>329</v>
      </c>
      <c r="I118" s="91" t="s">
        <v>1423</v>
      </c>
      <c r="J118" s="90" t="s">
        <v>1424</v>
      </c>
      <c r="K118" s="90" t="s">
        <v>1425</v>
      </c>
      <c r="L118" s="90" t="s">
        <v>195</v>
      </c>
      <c r="M118" s="90" t="s">
        <v>196</v>
      </c>
      <c r="N118" s="90"/>
    </row>
    <row r="119" s="52" customFormat="1" ht="36.95" customHeight="1" spans="1:14">
      <c r="A119" s="81" t="s">
        <v>1426</v>
      </c>
      <c r="B119" s="82"/>
      <c r="C119" s="82"/>
      <c r="D119" s="82"/>
      <c r="E119" s="82"/>
      <c r="F119" s="83">
        <f>SUM(F120:F126)</f>
        <v>1913211</v>
      </c>
      <c r="G119" s="83">
        <f>SUM(G120:G126)</f>
        <v>235000</v>
      </c>
      <c r="H119" s="90"/>
      <c r="I119" s="121"/>
      <c r="J119" s="83"/>
      <c r="K119" s="83"/>
      <c r="L119" s="83"/>
      <c r="M119" s="83"/>
      <c r="N119" s="87"/>
    </row>
    <row r="120" s="53" customFormat="1" ht="135.95" customHeight="1" spans="1:14">
      <c r="A120" s="84">
        <v>97</v>
      </c>
      <c r="B120" s="94" t="s">
        <v>1427</v>
      </c>
      <c r="C120" s="95" t="s">
        <v>199</v>
      </c>
      <c r="D120" s="95" t="s">
        <v>1011</v>
      </c>
      <c r="E120" s="94" t="s">
        <v>1428</v>
      </c>
      <c r="F120" s="99">
        <v>110000</v>
      </c>
      <c r="G120" s="99">
        <v>20000</v>
      </c>
      <c r="H120" s="90" t="s">
        <v>247</v>
      </c>
      <c r="I120" s="94" t="s">
        <v>1429</v>
      </c>
      <c r="J120" s="90" t="s">
        <v>1430</v>
      </c>
      <c r="K120" s="90" t="s">
        <v>1431</v>
      </c>
      <c r="L120" s="124" t="s">
        <v>204</v>
      </c>
      <c r="M120" s="124" t="s">
        <v>170</v>
      </c>
      <c r="N120" s="87"/>
    </row>
    <row r="121" s="53" customFormat="1" ht="135.95" customHeight="1" spans="1:14">
      <c r="A121" s="84">
        <v>98</v>
      </c>
      <c r="B121" s="133" t="s">
        <v>1432</v>
      </c>
      <c r="C121" s="31" t="s">
        <v>181</v>
      </c>
      <c r="D121" s="31" t="s">
        <v>1433</v>
      </c>
      <c r="E121" s="34" t="s">
        <v>1434</v>
      </c>
      <c r="F121" s="37">
        <v>1000000</v>
      </c>
      <c r="G121" s="37">
        <v>50000</v>
      </c>
      <c r="H121" s="48" t="s">
        <v>329</v>
      </c>
      <c r="I121" s="34" t="s">
        <v>1435</v>
      </c>
      <c r="J121" s="37" t="s">
        <v>1436</v>
      </c>
      <c r="K121" s="37" t="s">
        <v>1437</v>
      </c>
      <c r="L121" s="37" t="s">
        <v>186</v>
      </c>
      <c r="M121" s="35" t="s">
        <v>187</v>
      </c>
      <c r="N121" s="87" t="s">
        <v>423</v>
      </c>
    </row>
    <row r="122" s="53" customFormat="1" ht="135" customHeight="1" spans="1:14">
      <c r="A122" s="84">
        <v>99</v>
      </c>
      <c r="B122" s="91" t="s">
        <v>1438</v>
      </c>
      <c r="C122" s="90" t="s">
        <v>124</v>
      </c>
      <c r="D122" s="90" t="s">
        <v>1284</v>
      </c>
      <c r="E122" s="93" t="s">
        <v>1439</v>
      </c>
      <c r="F122" s="90">
        <v>89400</v>
      </c>
      <c r="G122" s="90">
        <v>30000</v>
      </c>
      <c r="H122" s="90" t="s">
        <v>329</v>
      </c>
      <c r="I122" s="91" t="s">
        <v>1440</v>
      </c>
      <c r="J122" s="90" t="s">
        <v>768</v>
      </c>
      <c r="K122" s="48" t="s">
        <v>769</v>
      </c>
      <c r="L122" s="90" t="s">
        <v>130</v>
      </c>
      <c r="M122" s="90" t="s">
        <v>131</v>
      </c>
      <c r="N122" s="87"/>
    </row>
    <row r="123" s="57" customFormat="1" ht="140" customHeight="1" spans="1:14">
      <c r="A123" s="84">
        <v>100</v>
      </c>
      <c r="B123" s="91" t="s">
        <v>1441</v>
      </c>
      <c r="C123" s="150" t="s">
        <v>139</v>
      </c>
      <c r="D123" s="90" t="s">
        <v>1442</v>
      </c>
      <c r="E123" s="91" t="s">
        <v>1443</v>
      </c>
      <c r="F123" s="84">
        <v>450000</v>
      </c>
      <c r="G123" s="90">
        <v>60000</v>
      </c>
      <c r="H123" s="90" t="s">
        <v>329</v>
      </c>
      <c r="I123" s="91" t="s">
        <v>1444</v>
      </c>
      <c r="J123" s="150" t="s">
        <v>1445</v>
      </c>
      <c r="K123" s="150" t="s">
        <v>1446</v>
      </c>
      <c r="L123" s="90" t="s">
        <v>145</v>
      </c>
      <c r="M123" s="126" t="s">
        <v>942</v>
      </c>
      <c r="N123" s="90" t="s">
        <v>121</v>
      </c>
    </row>
    <row r="124" s="57" customFormat="1" ht="73" customHeight="1" spans="1:14">
      <c r="A124" s="84">
        <v>101</v>
      </c>
      <c r="B124" s="104" t="s">
        <v>1447</v>
      </c>
      <c r="C124" s="95" t="s">
        <v>155</v>
      </c>
      <c r="D124" s="95" t="s">
        <v>1017</v>
      </c>
      <c r="E124" s="94" t="s">
        <v>1448</v>
      </c>
      <c r="F124" s="148">
        <v>150000</v>
      </c>
      <c r="G124" s="148">
        <v>45000</v>
      </c>
      <c r="H124" s="90" t="s">
        <v>329</v>
      </c>
      <c r="I124" s="94" t="s">
        <v>1449</v>
      </c>
      <c r="J124" s="90" t="s">
        <v>1450</v>
      </c>
      <c r="K124" s="90" t="s">
        <v>1451</v>
      </c>
      <c r="L124" s="107" t="s">
        <v>160</v>
      </c>
      <c r="M124" s="48" t="s">
        <v>153</v>
      </c>
      <c r="N124" s="90"/>
    </row>
    <row r="125" s="57" customFormat="1" ht="136" customHeight="1" spans="1:14">
      <c r="A125" s="84">
        <v>102</v>
      </c>
      <c r="B125" s="104" t="s">
        <v>1452</v>
      </c>
      <c r="C125" s="95" t="s">
        <v>155</v>
      </c>
      <c r="D125" s="107" t="s">
        <v>995</v>
      </c>
      <c r="E125" s="106" t="s">
        <v>1453</v>
      </c>
      <c r="F125" s="107">
        <v>48811</v>
      </c>
      <c r="G125" s="107">
        <v>25000</v>
      </c>
      <c r="H125" s="90" t="s">
        <v>115</v>
      </c>
      <c r="I125" s="106" t="s">
        <v>1454</v>
      </c>
      <c r="J125" s="107" t="s">
        <v>1455</v>
      </c>
      <c r="K125" s="107" t="s">
        <v>1456</v>
      </c>
      <c r="L125" s="107" t="s">
        <v>160</v>
      </c>
      <c r="M125" s="48" t="s">
        <v>153</v>
      </c>
      <c r="N125" s="90"/>
    </row>
    <row r="126" s="57" customFormat="1" ht="110.1" customHeight="1" spans="1:14">
      <c r="A126" s="84">
        <v>103</v>
      </c>
      <c r="B126" s="104" t="s">
        <v>1457</v>
      </c>
      <c r="C126" s="90" t="s">
        <v>322</v>
      </c>
      <c r="D126" s="90" t="s">
        <v>1284</v>
      </c>
      <c r="E126" s="91" t="s">
        <v>1458</v>
      </c>
      <c r="F126" s="90">
        <v>65000</v>
      </c>
      <c r="G126" s="90">
        <v>5000</v>
      </c>
      <c r="H126" s="90" t="s">
        <v>329</v>
      </c>
      <c r="I126" s="91" t="s">
        <v>1459</v>
      </c>
      <c r="J126" s="90" t="s">
        <v>1460</v>
      </c>
      <c r="K126" s="90" t="s">
        <v>1401</v>
      </c>
      <c r="L126" s="48" t="s">
        <v>320</v>
      </c>
      <c r="M126" s="90" t="s">
        <v>326</v>
      </c>
      <c r="N126" s="90"/>
    </row>
    <row r="127" s="52" customFormat="1" ht="36.95" customHeight="1" spans="1:14">
      <c r="A127" s="82" t="s">
        <v>1461</v>
      </c>
      <c r="B127" s="82"/>
      <c r="C127" s="82"/>
      <c r="D127" s="82"/>
      <c r="E127" s="82"/>
      <c r="F127" s="83">
        <f>SUM(F128:F133)</f>
        <v>191566</v>
      </c>
      <c r="G127" s="83">
        <f>SUM(G128:G133)</f>
        <v>95892</v>
      </c>
      <c r="H127" s="90"/>
      <c r="I127" s="121"/>
      <c r="J127" s="83"/>
      <c r="K127" s="83"/>
      <c r="L127" s="83"/>
      <c r="M127" s="83"/>
      <c r="N127" s="87"/>
    </row>
    <row r="128" s="53" customFormat="1" ht="111.95" customHeight="1" spans="1:14">
      <c r="A128" s="84">
        <v>104</v>
      </c>
      <c r="B128" s="91" t="s">
        <v>1462</v>
      </c>
      <c r="C128" s="90" t="s">
        <v>244</v>
      </c>
      <c r="D128" s="90" t="s">
        <v>991</v>
      </c>
      <c r="E128" s="91" t="s">
        <v>1463</v>
      </c>
      <c r="F128" s="90">
        <v>8786</v>
      </c>
      <c r="G128" s="90">
        <v>1892</v>
      </c>
      <c r="H128" s="90" t="s">
        <v>329</v>
      </c>
      <c r="I128" s="94" t="s">
        <v>1464</v>
      </c>
      <c r="J128" s="152" t="s">
        <v>791</v>
      </c>
      <c r="K128" s="95" t="s">
        <v>792</v>
      </c>
      <c r="L128" s="152" t="s">
        <v>791</v>
      </c>
      <c r="M128" s="95" t="s">
        <v>792</v>
      </c>
      <c r="N128" s="95"/>
    </row>
    <row r="129" s="53" customFormat="1" ht="111.95" customHeight="1" spans="1:14">
      <c r="A129" s="84">
        <v>105</v>
      </c>
      <c r="B129" s="91" t="s">
        <v>1465</v>
      </c>
      <c r="C129" s="90" t="s">
        <v>199</v>
      </c>
      <c r="D129" s="90" t="s">
        <v>991</v>
      </c>
      <c r="E129" s="91" t="s">
        <v>1466</v>
      </c>
      <c r="F129" s="99">
        <v>19280</v>
      </c>
      <c r="G129" s="99">
        <v>9000</v>
      </c>
      <c r="H129" s="90" t="s">
        <v>247</v>
      </c>
      <c r="I129" s="91" t="s">
        <v>1467</v>
      </c>
      <c r="J129" s="90" t="s">
        <v>1468</v>
      </c>
      <c r="K129" s="90" t="s">
        <v>369</v>
      </c>
      <c r="L129" s="124" t="s">
        <v>204</v>
      </c>
      <c r="M129" s="124" t="s">
        <v>170</v>
      </c>
      <c r="N129" s="95"/>
    </row>
    <row r="130" s="53" customFormat="1" ht="111.95" customHeight="1" spans="1:14">
      <c r="A130" s="84">
        <v>106</v>
      </c>
      <c r="B130" s="91" t="s">
        <v>1469</v>
      </c>
      <c r="C130" s="95" t="s">
        <v>199</v>
      </c>
      <c r="D130" s="90" t="s">
        <v>991</v>
      </c>
      <c r="E130" s="91" t="s">
        <v>1470</v>
      </c>
      <c r="F130" s="90">
        <v>22000</v>
      </c>
      <c r="G130" s="90">
        <v>15000</v>
      </c>
      <c r="H130" s="90" t="s">
        <v>247</v>
      </c>
      <c r="I130" s="91" t="s">
        <v>1471</v>
      </c>
      <c r="J130" s="90" t="s">
        <v>1472</v>
      </c>
      <c r="K130" s="90" t="s">
        <v>1473</v>
      </c>
      <c r="L130" s="48" t="s">
        <v>169</v>
      </c>
      <c r="M130" s="124" t="s">
        <v>170</v>
      </c>
      <c r="N130" s="90"/>
    </row>
    <row r="131" s="53" customFormat="1" ht="84.95" customHeight="1" spans="1:14">
      <c r="A131" s="84">
        <v>107</v>
      </c>
      <c r="B131" s="104" t="s">
        <v>1474</v>
      </c>
      <c r="C131" s="95" t="s">
        <v>155</v>
      </c>
      <c r="D131" s="107" t="s">
        <v>991</v>
      </c>
      <c r="E131" s="106" t="s">
        <v>1475</v>
      </c>
      <c r="F131" s="107">
        <v>80000</v>
      </c>
      <c r="G131" s="107">
        <v>50000</v>
      </c>
      <c r="H131" s="90" t="s">
        <v>329</v>
      </c>
      <c r="I131" s="106" t="s">
        <v>1476</v>
      </c>
      <c r="J131" s="107" t="s">
        <v>810</v>
      </c>
      <c r="K131" s="107" t="s">
        <v>811</v>
      </c>
      <c r="L131" s="107" t="s">
        <v>160</v>
      </c>
      <c r="M131" s="48" t="s">
        <v>153</v>
      </c>
      <c r="N131" s="95"/>
    </row>
    <row r="132" s="53" customFormat="1" ht="155.1" customHeight="1" spans="1:14">
      <c r="A132" s="84">
        <v>108</v>
      </c>
      <c r="B132" s="104" t="s">
        <v>1477</v>
      </c>
      <c r="C132" s="95" t="s">
        <v>155</v>
      </c>
      <c r="D132" s="107" t="s">
        <v>1050</v>
      </c>
      <c r="E132" s="91" t="s">
        <v>1478</v>
      </c>
      <c r="F132" s="107">
        <v>11500</v>
      </c>
      <c r="G132" s="90">
        <v>10000</v>
      </c>
      <c r="H132" s="90" t="s">
        <v>329</v>
      </c>
      <c r="I132" s="94" t="s">
        <v>207</v>
      </c>
      <c r="J132" s="107" t="s">
        <v>810</v>
      </c>
      <c r="K132" s="107" t="s">
        <v>811</v>
      </c>
      <c r="L132" s="107" t="s">
        <v>160</v>
      </c>
      <c r="M132" s="48" t="s">
        <v>153</v>
      </c>
      <c r="N132" s="95"/>
    </row>
    <row r="133" s="53" customFormat="1" ht="74.1" customHeight="1" spans="1:14">
      <c r="A133" s="84">
        <v>109</v>
      </c>
      <c r="B133" s="91" t="s">
        <v>1479</v>
      </c>
      <c r="C133" s="90" t="s">
        <v>322</v>
      </c>
      <c r="D133" s="90" t="s">
        <v>991</v>
      </c>
      <c r="E133" s="91" t="s">
        <v>1480</v>
      </c>
      <c r="F133" s="90">
        <v>50000</v>
      </c>
      <c r="G133" s="90">
        <v>10000</v>
      </c>
      <c r="H133" s="90" t="s">
        <v>329</v>
      </c>
      <c r="I133" s="91" t="s">
        <v>1481</v>
      </c>
      <c r="J133" s="90" t="s">
        <v>1482</v>
      </c>
      <c r="K133" s="48" t="s">
        <v>1483</v>
      </c>
      <c r="L133" s="90" t="s">
        <v>320</v>
      </c>
      <c r="M133" s="90" t="s">
        <v>326</v>
      </c>
      <c r="N133" s="90"/>
    </row>
    <row r="134" s="52" customFormat="1" ht="36.95" customHeight="1" spans="1:14">
      <c r="A134" s="82" t="s">
        <v>1484</v>
      </c>
      <c r="B134" s="82"/>
      <c r="C134" s="82"/>
      <c r="D134" s="82"/>
      <c r="E134" s="82"/>
      <c r="F134" s="83">
        <f>F135+F140+F148+F156+F158</f>
        <v>1199373</v>
      </c>
      <c r="G134" s="83">
        <f>G135+G140+G148+G156+G158</f>
        <v>431804</v>
      </c>
      <c r="H134" s="90"/>
      <c r="I134" s="121"/>
      <c r="J134" s="83"/>
      <c r="K134" s="83"/>
      <c r="L134" s="83"/>
      <c r="M134" s="83"/>
      <c r="N134" s="87"/>
    </row>
    <row r="135" s="52" customFormat="1" ht="36.95" customHeight="1" spans="1:14">
      <c r="A135" s="82" t="s">
        <v>1485</v>
      </c>
      <c r="B135" s="82"/>
      <c r="C135" s="82"/>
      <c r="D135" s="82"/>
      <c r="E135" s="82"/>
      <c r="F135" s="83">
        <f>SUM(F136:F139)</f>
        <v>150803</v>
      </c>
      <c r="G135" s="83">
        <f>SUM(G136:G139)</f>
        <v>50105</v>
      </c>
      <c r="H135" s="90"/>
      <c r="I135" s="121"/>
      <c r="J135" s="83"/>
      <c r="K135" s="83"/>
      <c r="L135" s="83"/>
      <c r="M135" s="83"/>
      <c r="N135" s="87"/>
    </row>
    <row r="136" s="53" customFormat="1" ht="102.95" customHeight="1" spans="1:14">
      <c r="A136" s="84">
        <v>110</v>
      </c>
      <c r="B136" s="91" t="s">
        <v>1486</v>
      </c>
      <c r="C136" s="95" t="s">
        <v>199</v>
      </c>
      <c r="D136" s="90" t="s">
        <v>991</v>
      </c>
      <c r="E136" s="91" t="s">
        <v>1487</v>
      </c>
      <c r="F136" s="90">
        <v>40000</v>
      </c>
      <c r="G136" s="90">
        <v>20000</v>
      </c>
      <c r="H136" s="90" t="s">
        <v>329</v>
      </c>
      <c r="I136" s="94" t="s">
        <v>1488</v>
      </c>
      <c r="J136" s="95" t="s">
        <v>1489</v>
      </c>
      <c r="K136" s="95" t="s">
        <v>1490</v>
      </c>
      <c r="L136" s="124" t="s">
        <v>204</v>
      </c>
      <c r="M136" s="124" t="s">
        <v>170</v>
      </c>
      <c r="N136" s="87" t="s">
        <v>423</v>
      </c>
    </row>
    <row r="137" s="53" customFormat="1" ht="123" customHeight="1" spans="1:14">
      <c r="A137" s="84">
        <v>111</v>
      </c>
      <c r="B137" s="155" t="s">
        <v>1491</v>
      </c>
      <c r="C137" s="156" t="s">
        <v>147</v>
      </c>
      <c r="D137" s="157" t="s">
        <v>991</v>
      </c>
      <c r="E137" s="157" t="s">
        <v>1492</v>
      </c>
      <c r="F137" s="90">
        <v>71800</v>
      </c>
      <c r="G137" s="158">
        <v>20000</v>
      </c>
      <c r="H137" s="48" t="s">
        <v>115</v>
      </c>
      <c r="I137" s="156" t="s">
        <v>1493</v>
      </c>
      <c r="J137" s="156" t="s">
        <v>1494</v>
      </c>
      <c r="K137" s="156" t="s">
        <v>1495</v>
      </c>
      <c r="L137" s="108" t="s">
        <v>152</v>
      </c>
      <c r="M137" s="108" t="s">
        <v>153</v>
      </c>
      <c r="N137" s="87" t="s">
        <v>423</v>
      </c>
    </row>
    <row r="138" s="53" customFormat="1" ht="99" customHeight="1" spans="1:14">
      <c r="A138" s="84">
        <v>112</v>
      </c>
      <c r="B138" s="104" t="s">
        <v>1496</v>
      </c>
      <c r="C138" s="95" t="s">
        <v>155</v>
      </c>
      <c r="D138" s="107" t="s">
        <v>1050</v>
      </c>
      <c r="E138" s="106" t="s">
        <v>1497</v>
      </c>
      <c r="F138" s="90">
        <v>11003</v>
      </c>
      <c r="G138" s="90">
        <v>5105</v>
      </c>
      <c r="H138" s="90" t="s">
        <v>126</v>
      </c>
      <c r="I138" s="94" t="s">
        <v>207</v>
      </c>
      <c r="J138" s="90" t="s">
        <v>847</v>
      </c>
      <c r="K138" s="48" t="s">
        <v>848</v>
      </c>
      <c r="L138" s="107" t="s">
        <v>160</v>
      </c>
      <c r="M138" s="48" t="s">
        <v>153</v>
      </c>
      <c r="N138" s="87"/>
    </row>
    <row r="139" s="53" customFormat="1" ht="132.95" customHeight="1" spans="1:14">
      <c r="A139" s="84">
        <v>113</v>
      </c>
      <c r="B139" s="104" t="s">
        <v>1498</v>
      </c>
      <c r="C139" s="90" t="s">
        <v>322</v>
      </c>
      <c r="D139" s="90" t="s">
        <v>991</v>
      </c>
      <c r="E139" s="91" t="s">
        <v>1499</v>
      </c>
      <c r="F139" s="90">
        <v>28000</v>
      </c>
      <c r="G139" s="90">
        <v>5000</v>
      </c>
      <c r="H139" s="48" t="s">
        <v>1500</v>
      </c>
      <c r="I139" s="91" t="s">
        <v>1501</v>
      </c>
      <c r="J139" s="90" t="s">
        <v>1498</v>
      </c>
      <c r="K139" s="90" t="s">
        <v>1502</v>
      </c>
      <c r="L139" s="90" t="s">
        <v>320</v>
      </c>
      <c r="M139" s="90" t="s">
        <v>326</v>
      </c>
      <c r="N139" s="90"/>
    </row>
    <row r="140" s="52" customFormat="1" ht="36.95" customHeight="1" spans="1:14">
      <c r="A140" s="82" t="s">
        <v>1503</v>
      </c>
      <c r="B140" s="82"/>
      <c r="C140" s="82"/>
      <c r="D140" s="82"/>
      <c r="E140" s="82"/>
      <c r="F140" s="83">
        <f>SUM(F141:F147)</f>
        <v>224600</v>
      </c>
      <c r="G140" s="83">
        <f>SUM(G141:G147)</f>
        <v>72000</v>
      </c>
      <c r="H140" s="90"/>
      <c r="I140" s="121"/>
      <c r="J140" s="83"/>
      <c r="K140" s="83"/>
      <c r="L140" s="83"/>
      <c r="M140" s="83"/>
      <c r="N140" s="87"/>
    </row>
    <row r="141" s="52" customFormat="1" ht="81" customHeight="1" spans="1:14">
      <c r="A141" s="84">
        <v>114</v>
      </c>
      <c r="B141" s="91" t="s">
        <v>1504</v>
      </c>
      <c r="C141" s="95" t="s">
        <v>199</v>
      </c>
      <c r="D141" s="90" t="s">
        <v>1050</v>
      </c>
      <c r="E141" s="91" t="s">
        <v>1505</v>
      </c>
      <c r="F141" s="90">
        <v>15000</v>
      </c>
      <c r="G141" s="90">
        <v>5000</v>
      </c>
      <c r="H141" s="90" t="s">
        <v>270</v>
      </c>
      <c r="I141" s="94" t="s">
        <v>207</v>
      </c>
      <c r="J141" s="90" t="s">
        <v>1506</v>
      </c>
      <c r="K141" s="90" t="s">
        <v>1507</v>
      </c>
      <c r="L141" s="124" t="s">
        <v>204</v>
      </c>
      <c r="M141" s="124" t="s">
        <v>170</v>
      </c>
      <c r="N141" s="87"/>
    </row>
    <row r="142" s="52" customFormat="1" ht="80.1" customHeight="1" spans="1:14">
      <c r="A142" s="84">
        <v>115</v>
      </c>
      <c r="B142" s="91" t="s">
        <v>1508</v>
      </c>
      <c r="C142" s="102" t="s">
        <v>139</v>
      </c>
      <c r="D142" s="90" t="s">
        <v>1017</v>
      </c>
      <c r="E142" s="91" t="s">
        <v>1509</v>
      </c>
      <c r="F142" s="90">
        <v>18000</v>
      </c>
      <c r="G142" s="90">
        <v>10000</v>
      </c>
      <c r="H142" s="48" t="s">
        <v>1510</v>
      </c>
      <c r="I142" s="91" t="s">
        <v>1511</v>
      </c>
      <c r="J142" s="90" t="s">
        <v>1512</v>
      </c>
      <c r="K142" s="90" t="s">
        <v>1513</v>
      </c>
      <c r="L142" s="90" t="s">
        <v>145</v>
      </c>
      <c r="M142" s="126" t="s">
        <v>942</v>
      </c>
      <c r="N142" s="90"/>
    </row>
    <row r="143" s="52" customFormat="1" ht="117.95" customHeight="1" spans="1:14">
      <c r="A143" s="84">
        <v>116</v>
      </c>
      <c r="B143" s="91" t="s">
        <v>1514</v>
      </c>
      <c r="C143" s="102" t="s">
        <v>139</v>
      </c>
      <c r="D143" s="90" t="s">
        <v>991</v>
      </c>
      <c r="E143" s="91" t="s">
        <v>1515</v>
      </c>
      <c r="F143" s="90">
        <v>42000</v>
      </c>
      <c r="G143" s="90">
        <v>20000</v>
      </c>
      <c r="H143" s="48" t="s">
        <v>1516</v>
      </c>
      <c r="I143" s="91" t="s">
        <v>1511</v>
      </c>
      <c r="J143" s="90" t="s">
        <v>1517</v>
      </c>
      <c r="K143" s="90" t="s">
        <v>1518</v>
      </c>
      <c r="L143" s="90" t="s">
        <v>145</v>
      </c>
      <c r="M143" s="126" t="s">
        <v>942</v>
      </c>
      <c r="N143" s="90" t="s">
        <v>121</v>
      </c>
    </row>
    <row r="144" s="52" customFormat="1" ht="125" customHeight="1" spans="1:14">
      <c r="A144" s="84">
        <v>117</v>
      </c>
      <c r="B144" s="104" t="s">
        <v>1519</v>
      </c>
      <c r="C144" s="95" t="s">
        <v>155</v>
      </c>
      <c r="D144" s="107" t="s">
        <v>991</v>
      </c>
      <c r="E144" s="91" t="s">
        <v>1520</v>
      </c>
      <c r="F144" s="90">
        <v>35000</v>
      </c>
      <c r="G144" s="90">
        <v>12000</v>
      </c>
      <c r="H144" s="90" t="s">
        <v>126</v>
      </c>
      <c r="I144" s="94" t="s">
        <v>1521</v>
      </c>
      <c r="J144" s="107" t="s">
        <v>1522</v>
      </c>
      <c r="K144" s="128" t="s">
        <v>1523</v>
      </c>
      <c r="L144" s="107" t="s">
        <v>160</v>
      </c>
      <c r="M144" s="48" t="s">
        <v>153</v>
      </c>
      <c r="N144" s="90" t="s">
        <v>121</v>
      </c>
    </row>
    <row r="145" s="52" customFormat="1" ht="69.95" customHeight="1" spans="1:14">
      <c r="A145" s="84">
        <v>118</v>
      </c>
      <c r="B145" s="104" t="s">
        <v>1524</v>
      </c>
      <c r="C145" s="95" t="s">
        <v>155</v>
      </c>
      <c r="D145" s="107" t="s">
        <v>991</v>
      </c>
      <c r="E145" s="91" t="s">
        <v>1525</v>
      </c>
      <c r="F145" s="90">
        <v>25000</v>
      </c>
      <c r="G145" s="90">
        <v>10000</v>
      </c>
      <c r="H145" s="90" t="s">
        <v>126</v>
      </c>
      <c r="I145" s="94" t="s">
        <v>1526</v>
      </c>
      <c r="J145" s="107" t="s">
        <v>1527</v>
      </c>
      <c r="K145" s="107" t="s">
        <v>1528</v>
      </c>
      <c r="L145" s="107" t="s">
        <v>160</v>
      </c>
      <c r="M145" s="48" t="s">
        <v>153</v>
      </c>
      <c r="N145" s="90"/>
    </row>
    <row r="146" s="59" customFormat="1" ht="117.95" customHeight="1" spans="1:14">
      <c r="A146" s="84">
        <v>119</v>
      </c>
      <c r="B146" s="104" t="s">
        <v>1529</v>
      </c>
      <c r="C146" s="90" t="s">
        <v>322</v>
      </c>
      <c r="D146" s="90" t="s">
        <v>1530</v>
      </c>
      <c r="E146" s="91" t="s">
        <v>1531</v>
      </c>
      <c r="F146" s="90">
        <v>80000</v>
      </c>
      <c r="G146" s="90">
        <v>10000</v>
      </c>
      <c r="H146" s="48" t="s">
        <v>1532</v>
      </c>
      <c r="I146" s="91" t="s">
        <v>1533</v>
      </c>
      <c r="J146" s="90" t="s">
        <v>1534</v>
      </c>
      <c r="K146" s="90" t="s">
        <v>1535</v>
      </c>
      <c r="L146" s="90" t="s">
        <v>320</v>
      </c>
      <c r="M146" s="90" t="s">
        <v>326</v>
      </c>
      <c r="N146" s="90"/>
    </row>
    <row r="147" s="59" customFormat="1" ht="65.1" customHeight="1" spans="1:14">
      <c r="A147" s="84">
        <v>120</v>
      </c>
      <c r="B147" s="104" t="s">
        <v>1536</v>
      </c>
      <c r="C147" s="90" t="s">
        <v>322</v>
      </c>
      <c r="D147" s="90" t="s">
        <v>991</v>
      </c>
      <c r="E147" s="91" t="s">
        <v>1537</v>
      </c>
      <c r="F147" s="90">
        <v>9600</v>
      </c>
      <c r="G147" s="90">
        <v>5000</v>
      </c>
      <c r="H147" s="48" t="s">
        <v>1538</v>
      </c>
      <c r="I147" s="91" t="s">
        <v>1539</v>
      </c>
      <c r="J147" s="90" t="s">
        <v>1540</v>
      </c>
      <c r="K147" s="90" t="s">
        <v>1541</v>
      </c>
      <c r="L147" s="90" t="s">
        <v>320</v>
      </c>
      <c r="M147" s="90" t="s">
        <v>326</v>
      </c>
      <c r="N147" s="90"/>
    </row>
    <row r="148" s="52" customFormat="1" ht="36.95" customHeight="1" spans="1:14">
      <c r="A148" s="82" t="s">
        <v>1542</v>
      </c>
      <c r="B148" s="82"/>
      <c r="C148" s="82"/>
      <c r="D148" s="82"/>
      <c r="E148" s="82"/>
      <c r="F148" s="83">
        <f>SUM(F149:F154)</f>
        <v>576970</v>
      </c>
      <c r="G148" s="83">
        <f>SUM(G149:G154)</f>
        <v>203699</v>
      </c>
      <c r="H148" s="90"/>
      <c r="I148" s="121"/>
      <c r="J148" s="83"/>
      <c r="K148" s="83"/>
      <c r="L148" s="83"/>
      <c r="M148" s="83"/>
      <c r="N148" s="87"/>
    </row>
    <row r="149" s="53" customFormat="1" ht="135" customHeight="1" spans="1:14">
      <c r="A149" s="84">
        <v>121</v>
      </c>
      <c r="B149" s="159" t="s">
        <v>1543</v>
      </c>
      <c r="C149" s="109" t="s">
        <v>163</v>
      </c>
      <c r="D149" s="109" t="s">
        <v>995</v>
      </c>
      <c r="E149" s="159" t="s">
        <v>1544</v>
      </c>
      <c r="F149" s="109">
        <v>210000</v>
      </c>
      <c r="G149" s="109">
        <v>60000</v>
      </c>
      <c r="H149" s="48" t="s">
        <v>126</v>
      </c>
      <c r="I149" s="159" t="s">
        <v>1545</v>
      </c>
      <c r="J149" s="109" t="s">
        <v>1546</v>
      </c>
      <c r="K149" s="109" t="s">
        <v>1547</v>
      </c>
      <c r="L149" s="164" t="s">
        <v>169</v>
      </c>
      <c r="M149" s="164" t="s">
        <v>170</v>
      </c>
      <c r="N149" s="87" t="s">
        <v>423</v>
      </c>
    </row>
    <row r="150" s="53" customFormat="1" ht="140.1" customHeight="1" spans="1:14">
      <c r="A150" s="84">
        <v>122</v>
      </c>
      <c r="B150" s="91" t="s">
        <v>1548</v>
      </c>
      <c r="C150" s="95" t="s">
        <v>199</v>
      </c>
      <c r="D150" s="90" t="s">
        <v>1017</v>
      </c>
      <c r="E150" s="91" t="s">
        <v>1549</v>
      </c>
      <c r="F150" s="90">
        <v>80970</v>
      </c>
      <c r="G150" s="90">
        <v>41000</v>
      </c>
      <c r="H150" s="90" t="s">
        <v>126</v>
      </c>
      <c r="I150" s="91" t="s">
        <v>1550</v>
      </c>
      <c r="J150" s="90" t="s">
        <v>468</v>
      </c>
      <c r="K150" s="90" t="s">
        <v>369</v>
      </c>
      <c r="L150" s="124" t="s">
        <v>204</v>
      </c>
      <c r="M150" s="124" t="s">
        <v>170</v>
      </c>
      <c r="N150" s="87"/>
    </row>
    <row r="151" s="53" customFormat="1" ht="93" customHeight="1" spans="1:14">
      <c r="A151" s="84">
        <v>123</v>
      </c>
      <c r="B151" s="160" t="s">
        <v>1551</v>
      </c>
      <c r="C151" s="161" t="s">
        <v>139</v>
      </c>
      <c r="D151" s="161" t="s">
        <v>1011</v>
      </c>
      <c r="E151" s="162" t="s">
        <v>1552</v>
      </c>
      <c r="F151" s="84">
        <v>200000</v>
      </c>
      <c r="G151" s="84">
        <v>70000</v>
      </c>
      <c r="H151" s="48" t="s">
        <v>1553</v>
      </c>
      <c r="I151" s="160" t="s">
        <v>1554</v>
      </c>
      <c r="J151" s="90" t="s">
        <v>1555</v>
      </c>
      <c r="K151" s="161" t="s">
        <v>1556</v>
      </c>
      <c r="L151" s="90" t="s">
        <v>145</v>
      </c>
      <c r="M151" s="126" t="s">
        <v>120</v>
      </c>
      <c r="N151" s="90"/>
    </row>
    <row r="152" s="53" customFormat="1" ht="84" customHeight="1" spans="1:14">
      <c r="A152" s="84">
        <v>124</v>
      </c>
      <c r="B152" s="104" t="s">
        <v>1557</v>
      </c>
      <c r="C152" s="95" t="s">
        <v>155</v>
      </c>
      <c r="D152" s="107" t="s">
        <v>991</v>
      </c>
      <c r="E152" s="94" t="s">
        <v>1558</v>
      </c>
      <c r="F152" s="95">
        <v>18000</v>
      </c>
      <c r="G152" s="95">
        <v>10699</v>
      </c>
      <c r="H152" s="90" t="s">
        <v>329</v>
      </c>
      <c r="I152" s="106" t="s">
        <v>1559</v>
      </c>
      <c r="J152" s="107" t="s">
        <v>1079</v>
      </c>
      <c r="K152" s="152" t="s">
        <v>1560</v>
      </c>
      <c r="L152" s="107" t="s">
        <v>160</v>
      </c>
      <c r="M152" s="48" t="s">
        <v>153</v>
      </c>
      <c r="N152" s="90"/>
    </row>
    <row r="153" s="53" customFormat="1" ht="78" customHeight="1" spans="1:14">
      <c r="A153" s="84">
        <v>125</v>
      </c>
      <c r="B153" s="91" t="s">
        <v>1561</v>
      </c>
      <c r="C153" s="84" t="s">
        <v>189</v>
      </c>
      <c r="D153" s="84" t="s">
        <v>1054</v>
      </c>
      <c r="E153" s="91" t="s">
        <v>1562</v>
      </c>
      <c r="F153" s="84">
        <v>30000</v>
      </c>
      <c r="G153" s="84">
        <v>10000</v>
      </c>
      <c r="H153" s="90" t="s">
        <v>191</v>
      </c>
      <c r="I153" s="91" t="s">
        <v>207</v>
      </c>
      <c r="J153" s="90" t="s">
        <v>1563</v>
      </c>
      <c r="K153" s="48" t="s">
        <v>1564</v>
      </c>
      <c r="L153" s="90" t="s">
        <v>195</v>
      </c>
      <c r="M153" s="90" t="s">
        <v>196</v>
      </c>
      <c r="N153" s="90"/>
    </row>
    <row r="154" s="53" customFormat="1" ht="65" customHeight="1" spans="1:14">
      <c r="A154" s="84">
        <v>126</v>
      </c>
      <c r="B154" s="91" t="s">
        <v>1565</v>
      </c>
      <c r="C154" s="84" t="s">
        <v>189</v>
      </c>
      <c r="D154" s="84" t="s">
        <v>1054</v>
      </c>
      <c r="E154" s="91" t="s">
        <v>1566</v>
      </c>
      <c r="F154" s="84">
        <v>38000</v>
      </c>
      <c r="G154" s="84">
        <v>12000</v>
      </c>
      <c r="H154" s="90" t="s">
        <v>191</v>
      </c>
      <c r="I154" s="91" t="s">
        <v>207</v>
      </c>
      <c r="J154" s="90" t="s">
        <v>1567</v>
      </c>
      <c r="K154" s="90" t="s">
        <v>1568</v>
      </c>
      <c r="L154" s="90" t="s">
        <v>195</v>
      </c>
      <c r="M154" s="90" t="s">
        <v>196</v>
      </c>
      <c r="N154" s="90"/>
    </row>
    <row r="155" s="52" customFormat="1" ht="36.95" customHeight="1" spans="1:14">
      <c r="A155" s="82" t="s">
        <v>1569</v>
      </c>
      <c r="B155" s="82"/>
      <c r="C155" s="82"/>
      <c r="D155" s="82"/>
      <c r="E155" s="82"/>
      <c r="F155" s="82"/>
      <c r="G155" s="82"/>
      <c r="H155" s="90"/>
      <c r="I155" s="121"/>
      <c r="J155" s="83"/>
      <c r="K155" s="83"/>
      <c r="L155" s="83"/>
      <c r="M155" s="83"/>
      <c r="N155" s="87"/>
    </row>
    <row r="156" s="52" customFormat="1" ht="36.95" customHeight="1" spans="1:14">
      <c r="A156" s="82" t="s">
        <v>1570</v>
      </c>
      <c r="B156" s="82"/>
      <c r="C156" s="82"/>
      <c r="D156" s="82"/>
      <c r="E156" s="82"/>
      <c r="F156" s="87">
        <v>45000</v>
      </c>
      <c r="G156" s="87">
        <v>25000</v>
      </c>
      <c r="H156" s="90"/>
      <c r="I156" s="121"/>
      <c r="J156" s="83"/>
      <c r="K156" s="83"/>
      <c r="L156" s="83"/>
      <c r="M156" s="83"/>
      <c r="N156" s="87"/>
    </row>
    <row r="157" s="60" customFormat="1" ht="75.95" customHeight="1" spans="1:14">
      <c r="A157" s="90">
        <v>127</v>
      </c>
      <c r="B157" s="91" t="s">
        <v>1571</v>
      </c>
      <c r="C157" s="90" t="s">
        <v>139</v>
      </c>
      <c r="D157" s="90" t="s">
        <v>991</v>
      </c>
      <c r="E157" s="91" t="s">
        <v>1572</v>
      </c>
      <c r="F157" s="90">
        <v>45000</v>
      </c>
      <c r="G157" s="90">
        <v>25000</v>
      </c>
      <c r="H157" s="90" t="s">
        <v>329</v>
      </c>
      <c r="I157" s="91" t="s">
        <v>1573</v>
      </c>
      <c r="J157" s="90" t="s">
        <v>1574</v>
      </c>
      <c r="K157" s="90" t="s">
        <v>1575</v>
      </c>
      <c r="L157" s="90" t="s">
        <v>145</v>
      </c>
      <c r="M157" s="126" t="s">
        <v>120</v>
      </c>
      <c r="N157" s="90" t="s">
        <v>121</v>
      </c>
    </row>
    <row r="158" s="52" customFormat="1" ht="33" customHeight="1" spans="1:14">
      <c r="A158" s="82" t="s">
        <v>1576</v>
      </c>
      <c r="B158" s="82"/>
      <c r="C158" s="82"/>
      <c r="D158" s="82"/>
      <c r="E158" s="82"/>
      <c r="F158" s="83">
        <f>SUM(F159:F162)</f>
        <v>202000</v>
      </c>
      <c r="G158" s="83">
        <f>SUM(G159:G162)</f>
        <v>81000</v>
      </c>
      <c r="H158" s="90"/>
      <c r="I158" s="121"/>
      <c r="J158" s="83"/>
      <c r="K158" s="83"/>
      <c r="L158" s="83"/>
      <c r="M158" s="83"/>
      <c r="N158" s="87"/>
    </row>
    <row r="159" s="53" customFormat="1" ht="93.95" customHeight="1" spans="1:14">
      <c r="A159" s="163">
        <v>128</v>
      </c>
      <c r="B159" s="91" t="s">
        <v>1577</v>
      </c>
      <c r="C159" s="95" t="s">
        <v>199</v>
      </c>
      <c r="D159" s="90" t="s">
        <v>1054</v>
      </c>
      <c r="E159" s="91" t="s">
        <v>1578</v>
      </c>
      <c r="F159" s="99">
        <v>25000</v>
      </c>
      <c r="G159" s="90">
        <v>15000</v>
      </c>
      <c r="H159" s="90" t="s">
        <v>270</v>
      </c>
      <c r="I159" s="91" t="s">
        <v>207</v>
      </c>
      <c r="J159" s="90" t="s">
        <v>1579</v>
      </c>
      <c r="K159" s="90" t="s">
        <v>1580</v>
      </c>
      <c r="L159" s="124" t="s">
        <v>204</v>
      </c>
      <c r="M159" s="124" t="s">
        <v>170</v>
      </c>
      <c r="N159" s="90" t="s">
        <v>121</v>
      </c>
    </row>
    <row r="160" s="53" customFormat="1" ht="143.1" customHeight="1" spans="1:14">
      <c r="A160" s="163">
        <v>129</v>
      </c>
      <c r="B160" s="104" t="s">
        <v>1581</v>
      </c>
      <c r="C160" s="95" t="s">
        <v>155</v>
      </c>
      <c r="D160" s="95" t="s">
        <v>1017</v>
      </c>
      <c r="E160" s="94" t="s">
        <v>1582</v>
      </c>
      <c r="F160" s="148">
        <v>98000</v>
      </c>
      <c r="G160" s="148">
        <v>50000</v>
      </c>
      <c r="H160" s="90" t="s">
        <v>329</v>
      </c>
      <c r="I160" s="94" t="s">
        <v>1583</v>
      </c>
      <c r="J160" s="90" t="s">
        <v>1584</v>
      </c>
      <c r="K160" s="90" t="s">
        <v>1585</v>
      </c>
      <c r="L160" s="107" t="s">
        <v>160</v>
      </c>
      <c r="M160" s="48" t="s">
        <v>153</v>
      </c>
      <c r="N160" s="90"/>
    </row>
    <row r="161" s="53" customFormat="1" ht="93.95" customHeight="1" spans="1:14">
      <c r="A161" s="163">
        <v>130</v>
      </c>
      <c r="B161" s="91" t="s">
        <v>1586</v>
      </c>
      <c r="C161" s="90" t="s">
        <v>322</v>
      </c>
      <c r="D161" s="90" t="s">
        <v>995</v>
      </c>
      <c r="E161" s="91" t="s">
        <v>1587</v>
      </c>
      <c r="F161" s="90">
        <v>50000</v>
      </c>
      <c r="G161" s="90">
        <v>6000</v>
      </c>
      <c r="H161" s="48" t="s">
        <v>1588</v>
      </c>
      <c r="I161" s="91" t="s">
        <v>1589</v>
      </c>
      <c r="J161" s="90" t="s">
        <v>1590</v>
      </c>
      <c r="K161" s="90" t="s">
        <v>1591</v>
      </c>
      <c r="L161" s="90" t="s">
        <v>320</v>
      </c>
      <c r="M161" s="90" t="s">
        <v>326</v>
      </c>
      <c r="N161" s="90"/>
    </row>
    <row r="162" s="9" customFormat="1" ht="86.1" customHeight="1" spans="1:14">
      <c r="A162" s="163">
        <v>131</v>
      </c>
      <c r="B162" s="91" t="s">
        <v>1592</v>
      </c>
      <c r="C162" s="90" t="s">
        <v>322</v>
      </c>
      <c r="D162" s="90" t="s">
        <v>991</v>
      </c>
      <c r="E162" s="91" t="s">
        <v>1593</v>
      </c>
      <c r="F162" s="90">
        <v>29000</v>
      </c>
      <c r="G162" s="90">
        <v>10000</v>
      </c>
      <c r="H162" s="48" t="s">
        <v>1594</v>
      </c>
      <c r="I162" s="91" t="s">
        <v>1595</v>
      </c>
      <c r="J162" s="90" t="s">
        <v>1596</v>
      </c>
      <c r="K162" s="90" t="s">
        <v>853</v>
      </c>
      <c r="L162" s="90" t="s">
        <v>320</v>
      </c>
      <c r="M162" s="90" t="s">
        <v>326</v>
      </c>
      <c r="N162" s="90" t="s">
        <v>121</v>
      </c>
    </row>
    <row r="163" s="52" customFormat="1" ht="40" customHeight="1" spans="1:14">
      <c r="A163" s="82" t="s">
        <v>1597</v>
      </c>
      <c r="B163" s="82"/>
      <c r="C163" s="82"/>
      <c r="D163" s="82"/>
      <c r="E163" s="82"/>
      <c r="F163" s="83">
        <f>SUM(F164:F168)</f>
        <v>47892</v>
      </c>
      <c r="G163" s="83">
        <f>SUM(G164:G168)</f>
        <v>22887</v>
      </c>
      <c r="H163" s="90"/>
      <c r="I163" s="121"/>
      <c r="J163" s="83"/>
      <c r="K163" s="83"/>
      <c r="L163" s="83"/>
      <c r="M163" s="83"/>
      <c r="N163" s="87"/>
    </row>
    <row r="164" ht="155" customHeight="1" spans="1:14">
      <c r="A164" s="90">
        <v>132</v>
      </c>
      <c r="B164" s="91" t="s">
        <v>1598</v>
      </c>
      <c r="C164" s="90" t="s">
        <v>244</v>
      </c>
      <c r="D164" s="90" t="s">
        <v>991</v>
      </c>
      <c r="E164" s="91" t="s">
        <v>1599</v>
      </c>
      <c r="F164" s="90">
        <v>6182</v>
      </c>
      <c r="G164" s="90">
        <v>2500</v>
      </c>
      <c r="H164" s="90" t="s">
        <v>126</v>
      </c>
      <c r="I164" s="91" t="s">
        <v>1600</v>
      </c>
      <c r="J164" s="90" t="s">
        <v>1601</v>
      </c>
      <c r="K164" s="48" t="s">
        <v>1602</v>
      </c>
      <c r="L164" s="48" t="s">
        <v>1603</v>
      </c>
      <c r="M164" s="48" t="s">
        <v>1604</v>
      </c>
      <c r="N164" s="90"/>
    </row>
    <row r="165" ht="140.1" customHeight="1" spans="1:14">
      <c r="A165" s="90">
        <v>133</v>
      </c>
      <c r="B165" s="91" t="s">
        <v>1605</v>
      </c>
      <c r="C165" s="90" t="s">
        <v>199</v>
      </c>
      <c r="D165" s="90" t="s">
        <v>1050</v>
      </c>
      <c r="E165" s="91" t="s">
        <v>1606</v>
      </c>
      <c r="F165" s="90">
        <v>15000</v>
      </c>
      <c r="G165" s="90">
        <v>5000</v>
      </c>
      <c r="H165" s="90" t="s">
        <v>126</v>
      </c>
      <c r="I165" s="91" t="s">
        <v>207</v>
      </c>
      <c r="J165" s="90" t="s">
        <v>202</v>
      </c>
      <c r="K165" s="90" t="s">
        <v>1607</v>
      </c>
      <c r="L165" s="124" t="s">
        <v>204</v>
      </c>
      <c r="M165" s="124" t="s">
        <v>170</v>
      </c>
      <c r="N165" s="90"/>
    </row>
    <row r="166" ht="89" customHeight="1" spans="1:14">
      <c r="A166" s="90">
        <v>134</v>
      </c>
      <c r="B166" s="94" t="s">
        <v>1608</v>
      </c>
      <c r="C166" s="95" t="s">
        <v>199</v>
      </c>
      <c r="D166" s="95" t="s">
        <v>1054</v>
      </c>
      <c r="E166" s="94" t="s">
        <v>1609</v>
      </c>
      <c r="F166" s="95">
        <v>8222</v>
      </c>
      <c r="G166" s="95">
        <v>5122</v>
      </c>
      <c r="H166" s="90" t="s">
        <v>191</v>
      </c>
      <c r="I166" s="94" t="s">
        <v>207</v>
      </c>
      <c r="J166" s="101" t="s">
        <v>1610</v>
      </c>
      <c r="K166" s="131" t="s">
        <v>1611</v>
      </c>
      <c r="L166" s="124" t="s">
        <v>204</v>
      </c>
      <c r="M166" s="124" t="s">
        <v>170</v>
      </c>
      <c r="N166" s="87"/>
    </row>
    <row r="167" ht="66.95" customHeight="1" spans="1:14">
      <c r="A167" s="90">
        <v>135</v>
      </c>
      <c r="B167" s="91" t="s">
        <v>1612</v>
      </c>
      <c r="C167" s="90" t="s">
        <v>124</v>
      </c>
      <c r="D167" s="90" t="s">
        <v>1050</v>
      </c>
      <c r="E167" s="93" t="s">
        <v>1613</v>
      </c>
      <c r="F167" s="90">
        <v>8223</v>
      </c>
      <c r="G167" s="90">
        <v>4000</v>
      </c>
      <c r="H167" s="90" t="s">
        <v>126</v>
      </c>
      <c r="I167" s="91" t="s">
        <v>207</v>
      </c>
      <c r="J167" s="90" t="s">
        <v>1614</v>
      </c>
      <c r="K167" s="90" t="s">
        <v>473</v>
      </c>
      <c r="L167" s="90" t="s">
        <v>130</v>
      </c>
      <c r="M167" s="90" t="s">
        <v>131</v>
      </c>
      <c r="N167" s="87"/>
    </row>
    <row r="168" ht="108.95" customHeight="1" spans="1:14">
      <c r="A168" s="90">
        <v>136</v>
      </c>
      <c r="B168" s="91" t="s">
        <v>1615</v>
      </c>
      <c r="C168" s="95" t="s">
        <v>155</v>
      </c>
      <c r="D168" s="95" t="s">
        <v>1054</v>
      </c>
      <c r="E168" s="94" t="s">
        <v>1616</v>
      </c>
      <c r="F168" s="148">
        <v>10265</v>
      </c>
      <c r="G168" s="148">
        <v>6265</v>
      </c>
      <c r="H168" s="90" t="s">
        <v>126</v>
      </c>
      <c r="I168" s="165" t="s">
        <v>207</v>
      </c>
      <c r="J168" s="107" t="s">
        <v>1617</v>
      </c>
      <c r="K168" s="107" t="s">
        <v>1033</v>
      </c>
      <c r="L168" s="107" t="s">
        <v>160</v>
      </c>
      <c r="M168" s="48" t="s">
        <v>153</v>
      </c>
      <c r="N168" s="90"/>
    </row>
  </sheetData>
  <mergeCells count="16">
    <mergeCell ref="A2:N2"/>
    <mergeCell ref="A3:C3"/>
    <mergeCell ref="J4:K4"/>
    <mergeCell ref="L4:M4"/>
    <mergeCell ref="A9:B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</mergeCells>
  <conditionalFormatting sqref="B19">
    <cfRule type="duplicateValues" dxfId="0" priority="63"/>
    <cfRule type="duplicateValues" dxfId="0" priority="64"/>
    <cfRule type="duplicateValues" dxfId="0" priority="65"/>
  </conditionalFormatting>
  <conditionalFormatting sqref="B20">
    <cfRule type="duplicateValues" dxfId="0" priority="284"/>
    <cfRule type="duplicateValues" dxfId="0" priority="285"/>
    <cfRule type="duplicateValues" dxfId="0" priority="286"/>
  </conditionalFormatting>
  <conditionalFormatting sqref="B21">
    <cfRule type="duplicateValues" dxfId="0" priority="281"/>
    <cfRule type="duplicateValues" dxfId="0" priority="282"/>
    <cfRule type="duplicateValues" dxfId="0" priority="283"/>
  </conditionalFormatting>
  <conditionalFormatting sqref="B22">
    <cfRule type="duplicateValues" dxfId="0" priority="139"/>
    <cfRule type="duplicateValues" dxfId="0" priority="140"/>
    <cfRule type="duplicateValues" dxfId="0" priority="141"/>
  </conditionalFormatting>
  <conditionalFormatting sqref="B23">
    <cfRule type="duplicateValues" dxfId="0" priority="136"/>
    <cfRule type="duplicateValues" dxfId="0" priority="137"/>
    <cfRule type="duplicateValues" dxfId="0" priority="138"/>
  </conditionalFormatting>
  <conditionalFormatting sqref="B24">
    <cfRule type="duplicateValues" dxfId="0" priority="229"/>
    <cfRule type="duplicateValues" dxfId="0" priority="230"/>
    <cfRule type="duplicateValues" dxfId="0" priority="231"/>
  </conditionalFormatting>
  <conditionalFormatting sqref="B25">
    <cfRule type="duplicateValues" dxfId="0" priority="225"/>
    <cfRule type="duplicateValues" dxfId="0" priority="226"/>
    <cfRule type="duplicateValues" dxfId="0" priority="227"/>
  </conditionalFormatting>
  <conditionalFormatting sqref="B27">
    <cfRule type="duplicateValues" dxfId="0" priority="60"/>
    <cfRule type="duplicateValues" dxfId="0" priority="61"/>
    <cfRule type="duplicateValues" dxfId="0" priority="62"/>
  </conditionalFormatting>
  <conditionalFormatting sqref="B32">
    <cfRule type="duplicateValues" dxfId="0" priority="57"/>
    <cfRule type="duplicateValues" dxfId="0" priority="58"/>
    <cfRule type="duplicateValues" dxfId="0" priority="59"/>
  </conditionalFormatting>
  <conditionalFormatting sqref="B33">
    <cfRule type="duplicateValues" dxfId="0" priority="133"/>
    <cfRule type="duplicateValues" dxfId="0" priority="134"/>
    <cfRule type="duplicateValues" dxfId="0" priority="135"/>
  </conditionalFormatting>
  <conditionalFormatting sqref="B34">
    <cfRule type="duplicateValues" dxfId="0" priority="130"/>
    <cfRule type="duplicateValues" dxfId="0" priority="131"/>
    <cfRule type="duplicateValues" dxfId="0" priority="132"/>
  </conditionalFormatting>
  <conditionalFormatting sqref="B35">
    <cfRule type="duplicateValues" dxfId="0" priority="222"/>
    <cfRule type="duplicateValues" dxfId="0" priority="223"/>
    <cfRule type="duplicateValues" dxfId="0" priority="224"/>
  </conditionalFormatting>
  <conditionalFormatting sqref="B36">
    <cfRule type="duplicateValues" dxfId="0" priority="218"/>
    <cfRule type="duplicateValues" dxfId="0" priority="219"/>
    <cfRule type="duplicateValues" dxfId="0" priority="220"/>
  </conditionalFormatting>
  <conditionalFormatting sqref="B37">
    <cfRule type="duplicateValues" dxfId="0" priority="215"/>
    <cfRule type="duplicateValues" dxfId="0" priority="216"/>
    <cfRule type="duplicateValues" dxfId="0" priority="217"/>
  </conditionalFormatting>
  <conditionalFormatting sqref="B39">
    <cfRule type="duplicateValues" dxfId="0" priority="54"/>
    <cfRule type="duplicateValues" dxfId="0" priority="55"/>
    <cfRule type="duplicateValues" dxfId="0" priority="56"/>
  </conditionalFormatting>
  <conditionalFormatting sqref="B40">
    <cfRule type="duplicateValues" dxfId="0" priority="51"/>
    <cfRule type="duplicateValues" dxfId="0" priority="52"/>
    <cfRule type="duplicateValues" dxfId="0" priority="53"/>
  </conditionalFormatting>
  <conditionalFormatting sqref="B41">
    <cfRule type="duplicateValues" dxfId="0" priority="48"/>
    <cfRule type="duplicateValues" dxfId="0" priority="49"/>
    <cfRule type="duplicateValues" dxfId="0" priority="50"/>
  </conditionalFormatting>
  <conditionalFormatting sqref="B42">
    <cfRule type="duplicateValues" dxfId="0" priority="211"/>
    <cfRule type="duplicateValues" dxfId="0" priority="212"/>
    <cfRule type="duplicateValues" dxfId="0" priority="213"/>
  </conditionalFormatting>
  <conditionalFormatting sqref="B43">
    <cfRule type="duplicateValues" dxfId="0" priority="4"/>
    <cfRule type="duplicateValues" dxfId="0" priority="3"/>
    <cfRule type="duplicateValues" dxfId="0" priority="2"/>
  </conditionalFormatting>
  <conditionalFormatting sqref="F43">
    <cfRule type="expression" priority="1" stopIfTrue="1">
      <formula>AND(COUNTIF(#REF!,F43)&gt;1,NOT(ISBLANK(F43)))</formula>
    </cfRule>
  </conditionalFormatting>
  <conditionalFormatting sqref="B47">
    <cfRule type="duplicateValues" dxfId="0" priority="45"/>
    <cfRule type="duplicateValues" dxfId="0" priority="46"/>
    <cfRule type="duplicateValues" dxfId="0" priority="47"/>
  </conditionalFormatting>
  <conditionalFormatting sqref="B48">
    <cfRule type="duplicateValues" dxfId="0" priority="278"/>
    <cfRule type="duplicateValues" dxfId="0" priority="279"/>
    <cfRule type="duplicateValues" dxfId="0" priority="280"/>
  </conditionalFormatting>
  <conditionalFormatting sqref="B49">
    <cfRule type="duplicateValues" dxfId="0" priority="275"/>
    <cfRule type="duplicateValues" dxfId="0" priority="276"/>
    <cfRule type="duplicateValues" dxfId="0" priority="277"/>
  </conditionalFormatting>
  <conditionalFormatting sqref="B50">
    <cfRule type="duplicateValues" dxfId="0" priority="272"/>
    <cfRule type="duplicateValues" dxfId="0" priority="273"/>
    <cfRule type="duplicateValues" dxfId="0" priority="274"/>
  </conditionalFormatting>
  <conditionalFormatting sqref="B51">
    <cfRule type="duplicateValues" dxfId="0" priority="127"/>
    <cfRule type="duplicateValues" dxfId="0" priority="128"/>
    <cfRule type="duplicateValues" dxfId="0" priority="129"/>
  </conditionalFormatting>
  <conditionalFormatting sqref="B52">
    <cfRule type="duplicateValues" dxfId="0" priority="124"/>
    <cfRule type="duplicateValues" dxfId="0" priority="125"/>
    <cfRule type="duplicateValues" dxfId="0" priority="126"/>
  </conditionalFormatting>
  <conditionalFormatting sqref="B53">
    <cfRule type="duplicateValues" dxfId="0" priority="121"/>
    <cfRule type="duplicateValues" dxfId="0" priority="122"/>
    <cfRule type="duplicateValues" dxfId="0" priority="123"/>
  </conditionalFormatting>
  <conditionalFormatting sqref="B56">
    <cfRule type="duplicateValues" dxfId="0" priority="311"/>
    <cfRule type="duplicateValues" dxfId="0" priority="312"/>
    <cfRule type="duplicateValues" dxfId="0" priority="313"/>
  </conditionalFormatting>
  <conditionalFormatting sqref="B57">
    <cfRule type="duplicateValues" dxfId="0" priority="308"/>
    <cfRule type="duplicateValues" dxfId="0" priority="309"/>
    <cfRule type="duplicateValues" dxfId="0" priority="310"/>
  </conditionalFormatting>
  <conditionalFormatting sqref="B58">
    <cfRule type="duplicateValues" dxfId="0" priority="42"/>
    <cfRule type="duplicateValues" dxfId="0" priority="43"/>
    <cfRule type="duplicateValues" dxfId="0" priority="44"/>
  </conditionalFormatting>
  <conditionalFormatting sqref="B66">
    <cfRule type="duplicateValues" dxfId="0" priority="39"/>
    <cfRule type="duplicateValues" dxfId="0" priority="40"/>
    <cfRule type="duplicateValues" dxfId="0" priority="41"/>
  </conditionalFormatting>
  <conditionalFormatting sqref="B67">
    <cfRule type="duplicateValues" dxfId="0" priority="36"/>
    <cfRule type="duplicateValues" dxfId="0" priority="37"/>
    <cfRule type="duplicateValues" dxfId="0" priority="38"/>
  </conditionalFormatting>
  <conditionalFormatting sqref="B68">
    <cfRule type="duplicateValues" dxfId="0" priority="33"/>
    <cfRule type="duplicateValues" dxfId="0" priority="34"/>
    <cfRule type="duplicateValues" dxfId="0" priority="35"/>
  </conditionalFormatting>
  <conditionalFormatting sqref="B70">
    <cfRule type="duplicateValues" dxfId="0" priority="30"/>
    <cfRule type="duplicateValues" dxfId="0" priority="31"/>
    <cfRule type="duplicateValues" dxfId="0" priority="32"/>
  </conditionalFormatting>
  <conditionalFormatting sqref="B74">
    <cfRule type="duplicateValues" dxfId="0" priority="305"/>
    <cfRule type="duplicateValues" dxfId="0" priority="306"/>
    <cfRule type="duplicateValues" dxfId="0" priority="307"/>
  </conditionalFormatting>
  <conditionalFormatting sqref="B75">
    <cfRule type="duplicateValues" dxfId="0" priority="302"/>
    <cfRule type="duplicateValues" dxfId="0" priority="303"/>
    <cfRule type="duplicateValues" dxfId="0" priority="304"/>
  </conditionalFormatting>
  <conditionalFormatting sqref="B76">
    <cfRule type="duplicateValues" dxfId="0" priority="27"/>
    <cfRule type="duplicateValues" dxfId="0" priority="28"/>
    <cfRule type="duplicateValues" dxfId="0" priority="29"/>
  </conditionalFormatting>
  <conditionalFormatting sqref="B77">
    <cfRule type="duplicateValues" dxfId="0" priority="24"/>
    <cfRule type="duplicateValues" dxfId="0" priority="25"/>
    <cfRule type="duplicateValues" dxfId="0" priority="26"/>
  </conditionalFormatting>
  <conditionalFormatting sqref="B78">
    <cfRule type="duplicateValues" dxfId="0" priority="21"/>
    <cfRule type="duplicateValues" dxfId="0" priority="22"/>
    <cfRule type="duplicateValues" dxfId="0" priority="23"/>
  </conditionalFormatting>
  <conditionalFormatting sqref="B79">
    <cfRule type="duplicateValues" dxfId="0" priority="269"/>
    <cfRule type="duplicateValues" dxfId="0" priority="270"/>
    <cfRule type="duplicateValues" dxfId="0" priority="271"/>
  </conditionalFormatting>
  <conditionalFormatting sqref="B80">
    <cfRule type="duplicateValues" dxfId="0" priority="266"/>
    <cfRule type="duplicateValues" dxfId="0" priority="267"/>
    <cfRule type="duplicateValues" dxfId="0" priority="268"/>
  </conditionalFormatting>
  <conditionalFormatting sqref="B81">
    <cfRule type="duplicateValues" dxfId="0" priority="118"/>
    <cfRule type="duplicateValues" dxfId="0" priority="119"/>
    <cfRule type="duplicateValues" dxfId="0" priority="120"/>
  </conditionalFormatting>
  <conditionalFormatting sqref="B82">
    <cfRule type="duplicateValues" dxfId="0" priority="115"/>
    <cfRule type="duplicateValues" dxfId="0" priority="116"/>
    <cfRule type="duplicateValues" dxfId="0" priority="117"/>
  </conditionalFormatting>
  <conditionalFormatting sqref="B83">
    <cfRule type="duplicateValues" dxfId="0" priority="112"/>
    <cfRule type="duplicateValues" dxfId="0" priority="113"/>
    <cfRule type="duplicateValues" dxfId="0" priority="114"/>
  </conditionalFormatting>
  <conditionalFormatting sqref="B88">
    <cfRule type="duplicateValues" dxfId="0" priority="263"/>
    <cfRule type="duplicateValues" dxfId="0" priority="264"/>
    <cfRule type="duplicateValues" dxfId="0" priority="265"/>
  </conditionalFormatting>
  <conditionalFormatting sqref="B93">
    <cfRule type="duplicateValues" dxfId="0" priority="18"/>
    <cfRule type="duplicateValues" dxfId="0" priority="19"/>
    <cfRule type="duplicateValues" dxfId="0" priority="20"/>
  </conditionalFormatting>
  <conditionalFormatting sqref="B95">
    <cfRule type="duplicateValues" dxfId="0" priority="260"/>
    <cfRule type="duplicateValues" dxfId="0" priority="261"/>
    <cfRule type="duplicateValues" dxfId="0" priority="262"/>
  </conditionalFormatting>
  <conditionalFormatting sqref="B96">
    <cfRule type="duplicateValues" dxfId="0" priority="257"/>
    <cfRule type="duplicateValues" dxfId="0" priority="258"/>
    <cfRule type="duplicateValues" dxfId="0" priority="259"/>
  </conditionalFormatting>
  <conditionalFormatting sqref="B97">
    <cfRule type="duplicateValues" dxfId="0" priority="254"/>
    <cfRule type="duplicateValues" dxfId="0" priority="255"/>
    <cfRule type="duplicateValues" dxfId="0" priority="256"/>
  </conditionalFormatting>
  <conditionalFormatting sqref="B98">
    <cfRule type="duplicateValues" dxfId="0" priority="251"/>
    <cfRule type="duplicateValues" dxfId="0" priority="252"/>
    <cfRule type="duplicateValues" dxfId="0" priority="253"/>
  </conditionalFormatting>
  <conditionalFormatting sqref="B99">
    <cfRule type="duplicateValues" dxfId="0" priority="248"/>
    <cfRule type="duplicateValues" dxfId="0" priority="249"/>
    <cfRule type="duplicateValues" dxfId="0" priority="250"/>
  </conditionalFormatting>
  <conditionalFormatting sqref="B100">
    <cfRule type="duplicateValues" dxfId="0" priority="109"/>
    <cfRule type="duplicateValues" dxfId="0" priority="110"/>
    <cfRule type="duplicateValues" dxfId="0" priority="111"/>
  </conditionalFormatting>
  <conditionalFormatting sqref="B101">
    <cfRule type="duplicateValues" dxfId="0" priority="106"/>
    <cfRule type="duplicateValues" dxfId="0" priority="107"/>
    <cfRule type="duplicateValues" dxfId="0" priority="108"/>
  </conditionalFormatting>
  <conditionalFormatting sqref="B102">
    <cfRule type="duplicateValues" dxfId="0" priority="103"/>
    <cfRule type="duplicateValues" dxfId="0" priority="104"/>
    <cfRule type="duplicateValues" dxfId="0" priority="105"/>
  </conditionalFormatting>
  <conditionalFormatting sqref="B103">
    <cfRule type="duplicateValues" dxfId="0" priority="204"/>
    <cfRule type="duplicateValues" dxfId="0" priority="205"/>
    <cfRule type="duplicateValues" dxfId="0" priority="206"/>
  </conditionalFormatting>
  <conditionalFormatting sqref="B104">
    <cfRule type="duplicateValues" dxfId="0" priority="201"/>
    <cfRule type="duplicateValues" dxfId="0" priority="202"/>
    <cfRule type="duplicateValues" dxfId="0" priority="203"/>
  </conditionalFormatting>
  <conditionalFormatting sqref="B105">
    <cfRule type="duplicateValues" dxfId="0" priority="198"/>
    <cfRule type="duplicateValues" dxfId="0" priority="199"/>
    <cfRule type="duplicateValues" dxfId="0" priority="200"/>
  </conditionalFormatting>
  <conditionalFormatting sqref="B106">
    <cfRule type="duplicateValues" dxfId="0" priority="195"/>
    <cfRule type="duplicateValues" dxfId="0" priority="196"/>
    <cfRule type="duplicateValues" dxfId="0" priority="197"/>
  </conditionalFormatting>
  <conditionalFormatting sqref="B107">
    <cfRule type="duplicateValues" dxfId="0" priority="192"/>
    <cfRule type="duplicateValues" dxfId="0" priority="193"/>
    <cfRule type="duplicateValues" dxfId="0" priority="194"/>
  </conditionalFormatting>
  <conditionalFormatting sqref="B108">
    <cfRule type="duplicateValues" dxfId="0" priority="189"/>
    <cfRule type="duplicateValues" dxfId="0" priority="190"/>
    <cfRule type="duplicateValues" dxfId="0" priority="191"/>
  </conditionalFormatting>
  <conditionalFormatting sqref="B109">
    <cfRule type="duplicateValues" dxfId="0" priority="186"/>
    <cfRule type="duplicateValues" dxfId="0" priority="187"/>
    <cfRule type="duplicateValues" dxfId="0" priority="188"/>
  </conditionalFormatting>
  <conditionalFormatting sqref="B110">
    <cfRule type="duplicateValues" dxfId="0" priority="183"/>
    <cfRule type="duplicateValues" dxfId="0" priority="184"/>
    <cfRule type="duplicateValues" dxfId="0" priority="185"/>
  </conditionalFormatting>
  <conditionalFormatting sqref="B111">
    <cfRule type="duplicateValues" dxfId="0" priority="180"/>
    <cfRule type="duplicateValues" dxfId="0" priority="181"/>
    <cfRule type="duplicateValues" dxfId="0" priority="182"/>
  </conditionalFormatting>
  <conditionalFormatting sqref="B112">
    <cfRule type="duplicateValues" dxfId="0" priority="177"/>
    <cfRule type="duplicateValues" dxfId="0" priority="178"/>
    <cfRule type="duplicateValues" dxfId="0" priority="179"/>
  </conditionalFormatting>
  <conditionalFormatting sqref="B113">
    <cfRule type="duplicateValues" dxfId="0" priority="174"/>
    <cfRule type="duplicateValues" dxfId="0" priority="175"/>
    <cfRule type="duplicateValues" dxfId="0" priority="176"/>
  </conditionalFormatting>
  <conditionalFormatting sqref="B114">
    <cfRule type="duplicateValues" dxfId="0" priority="171"/>
    <cfRule type="duplicateValues" dxfId="0" priority="172"/>
    <cfRule type="duplicateValues" dxfId="0" priority="173"/>
  </conditionalFormatting>
  <conditionalFormatting sqref="B115">
    <cfRule type="duplicateValues" dxfId="0" priority="168"/>
    <cfRule type="duplicateValues" dxfId="0" priority="169"/>
    <cfRule type="duplicateValues" dxfId="0" priority="170"/>
  </conditionalFormatting>
  <conditionalFormatting sqref="B121">
    <cfRule type="duplicateValues" dxfId="0" priority="15"/>
    <cfRule type="duplicateValues" dxfId="0" priority="16"/>
    <cfRule type="duplicateValues" dxfId="0" priority="17"/>
  </conditionalFormatting>
  <conditionalFormatting sqref="B122">
    <cfRule type="duplicateValues" dxfId="0" priority="12"/>
    <cfRule type="duplicateValues" dxfId="0" priority="13"/>
    <cfRule type="duplicateValues" dxfId="0" priority="14"/>
  </conditionalFormatting>
  <conditionalFormatting sqref="B123">
    <cfRule type="duplicateValues" dxfId="0" priority="245"/>
    <cfRule type="duplicateValues" dxfId="0" priority="246"/>
    <cfRule type="duplicateValues" dxfId="0" priority="247"/>
  </conditionalFormatting>
  <conditionalFormatting sqref="B124">
    <cfRule type="duplicateValues" dxfId="0" priority="100"/>
    <cfRule type="duplicateValues" dxfId="0" priority="101"/>
    <cfRule type="duplicateValues" dxfId="0" priority="102"/>
  </conditionalFormatting>
  <conditionalFormatting sqref="B125">
    <cfRule type="duplicateValues" dxfId="0" priority="97"/>
    <cfRule type="duplicateValues" dxfId="0" priority="98"/>
    <cfRule type="duplicateValues" dxfId="0" priority="99"/>
  </conditionalFormatting>
  <conditionalFormatting sqref="B126">
    <cfRule type="duplicateValues" dxfId="0" priority="164"/>
    <cfRule type="duplicateValues" dxfId="0" priority="165"/>
    <cfRule type="duplicateValues" dxfId="0" priority="166"/>
  </conditionalFormatting>
  <conditionalFormatting sqref="B131">
    <cfRule type="duplicateValues" dxfId="0" priority="94"/>
    <cfRule type="duplicateValues" dxfId="0" priority="95"/>
    <cfRule type="duplicateValues" dxfId="0" priority="96"/>
  </conditionalFormatting>
  <conditionalFormatting sqref="B132">
    <cfRule type="duplicateValues" dxfId="0" priority="91"/>
    <cfRule type="duplicateValues" dxfId="0" priority="92"/>
    <cfRule type="duplicateValues" dxfId="0" priority="93"/>
  </conditionalFormatting>
  <conditionalFormatting sqref="B133">
    <cfRule type="duplicateValues" dxfId="0" priority="161"/>
    <cfRule type="duplicateValues" dxfId="0" priority="162"/>
    <cfRule type="duplicateValues" dxfId="0" priority="163"/>
  </conditionalFormatting>
  <conditionalFormatting sqref="B137">
    <cfRule type="duplicateValues" dxfId="0" priority="87"/>
    <cfRule type="duplicateValues" dxfId="0" priority="88"/>
    <cfRule type="duplicateValues" dxfId="0" priority="89"/>
  </conditionalFormatting>
  <conditionalFormatting sqref="I137">
    <cfRule type="expression" priority="90" stopIfTrue="1">
      <formula>AND(COUNTIF(#REF!,I137)&gt;1,NOT(ISBLANK(I137)))</formula>
    </cfRule>
  </conditionalFormatting>
  <conditionalFormatting sqref="B138">
    <cfRule type="duplicateValues" dxfId="0" priority="82"/>
    <cfRule type="duplicateValues" dxfId="0" priority="83"/>
    <cfRule type="duplicateValues" dxfId="0" priority="84"/>
  </conditionalFormatting>
  <conditionalFormatting sqref="I138">
    <cfRule type="expression" priority="85" stopIfTrue="1">
      <formula>AND(COUNTIF(#REF!,I138)&gt;1,NOT(ISBLANK(I138)))</formula>
    </cfRule>
    <cfRule type="expression" priority="86" stopIfTrue="1">
      <formula>AND(COUNTIF(#REF!,I138)&gt;1,NOT(ISBLANK(I138)))</formula>
    </cfRule>
  </conditionalFormatting>
  <conditionalFormatting sqref="B139">
    <cfRule type="duplicateValues" dxfId="0" priority="157"/>
    <cfRule type="duplicateValues" dxfId="0" priority="158"/>
    <cfRule type="duplicateValues" dxfId="0" priority="159"/>
  </conditionalFormatting>
  <conditionalFormatting sqref="I139">
    <cfRule type="expression" priority="160" stopIfTrue="1">
      <formula>AND(COUNTIF(#REF!,I139)&gt;1,NOT(ISBLANK(I139)))</formula>
    </cfRule>
  </conditionalFormatting>
  <conditionalFormatting sqref="B141">
    <cfRule type="duplicateValues" dxfId="0" priority="296"/>
    <cfRule type="duplicateValues" dxfId="0" priority="297"/>
    <cfRule type="duplicateValues" dxfId="0" priority="298"/>
  </conditionalFormatting>
  <conditionalFormatting sqref="B142">
    <cfRule type="duplicateValues" dxfId="0" priority="242"/>
    <cfRule type="duplicateValues" dxfId="0" priority="243"/>
    <cfRule type="duplicateValues" dxfId="0" priority="244"/>
  </conditionalFormatting>
  <conditionalFormatting sqref="B143">
    <cfRule type="duplicateValues" dxfId="0" priority="239"/>
    <cfRule type="duplicateValues" dxfId="0" priority="240"/>
    <cfRule type="duplicateValues" dxfId="0" priority="241"/>
  </conditionalFormatting>
  <conditionalFormatting sqref="B144">
    <cfRule type="duplicateValues" dxfId="0" priority="79"/>
    <cfRule type="duplicateValues" dxfId="0" priority="80"/>
    <cfRule type="duplicateValues" dxfId="0" priority="81"/>
  </conditionalFormatting>
  <conditionalFormatting sqref="B145">
    <cfRule type="duplicateValues" dxfId="0" priority="76"/>
    <cfRule type="duplicateValues" dxfId="0" priority="77"/>
    <cfRule type="duplicateValues" dxfId="0" priority="78"/>
  </conditionalFormatting>
  <conditionalFormatting sqref="B146">
    <cfRule type="duplicateValues" dxfId="0" priority="152"/>
    <cfRule type="duplicateValues" dxfId="0" priority="153"/>
    <cfRule type="duplicateValues" dxfId="0" priority="154"/>
  </conditionalFormatting>
  <conditionalFormatting sqref="B147">
    <cfRule type="duplicateValues" dxfId="0" priority="148"/>
    <cfRule type="duplicateValues" dxfId="0" priority="149"/>
    <cfRule type="duplicateValues" dxfId="0" priority="150"/>
  </conditionalFormatting>
  <conditionalFormatting sqref="B149">
    <cfRule type="duplicateValues" dxfId="0" priority="293"/>
    <cfRule type="duplicateValues" dxfId="0" priority="294"/>
    <cfRule type="duplicateValues" dxfId="0" priority="295"/>
  </conditionalFormatting>
  <conditionalFormatting sqref="B150">
    <cfRule type="duplicateValues" dxfId="0" priority="290"/>
    <cfRule type="duplicateValues" dxfId="0" priority="291"/>
    <cfRule type="duplicateValues" dxfId="0" priority="292"/>
  </conditionalFormatting>
  <conditionalFormatting sqref="B151">
    <cfRule type="duplicateValues" dxfId="0" priority="236"/>
    <cfRule type="duplicateValues" dxfId="0" priority="237"/>
    <cfRule type="duplicateValues" dxfId="0" priority="238"/>
  </conditionalFormatting>
  <conditionalFormatting sqref="B152">
    <cfRule type="duplicateValues" dxfId="0" priority="73"/>
    <cfRule type="duplicateValues" dxfId="0" priority="74"/>
    <cfRule type="duplicateValues" dxfId="0" priority="75"/>
  </conditionalFormatting>
  <conditionalFormatting sqref="B157">
    <cfRule type="duplicateValues" dxfId="0" priority="233"/>
    <cfRule type="duplicateValues" dxfId="0" priority="234"/>
    <cfRule type="duplicateValues" dxfId="0" priority="235"/>
  </conditionalFormatting>
  <conditionalFormatting sqref="B159">
    <cfRule type="duplicateValues" dxfId="0" priority="287"/>
    <cfRule type="duplicateValues" dxfId="0" priority="288"/>
    <cfRule type="duplicateValues" dxfId="0" priority="289"/>
  </conditionalFormatting>
  <conditionalFormatting sqref="B160">
    <cfRule type="duplicateValues" dxfId="0" priority="69"/>
    <cfRule type="duplicateValues" dxfId="0" priority="70"/>
    <cfRule type="duplicateValues" dxfId="0" priority="71"/>
  </conditionalFormatting>
  <conditionalFormatting sqref="B161">
    <cfRule type="duplicateValues" dxfId="0" priority="145"/>
    <cfRule type="duplicateValues" dxfId="0" priority="146"/>
    <cfRule type="duplicateValues" dxfId="0" priority="147"/>
  </conditionalFormatting>
  <conditionalFormatting sqref="B162">
    <cfRule type="duplicateValues" dxfId="0" priority="142"/>
    <cfRule type="duplicateValues" dxfId="0" priority="143"/>
    <cfRule type="duplicateValues" dxfId="0" priority="144"/>
  </conditionalFormatting>
  <conditionalFormatting sqref="B167">
    <cfRule type="duplicateValues" dxfId="0" priority="5"/>
    <cfRule type="duplicateValues" dxfId="0" priority="6"/>
    <cfRule type="duplicateValues" dxfId="0" priority="7"/>
  </conditionalFormatting>
  <conditionalFormatting sqref="B168">
    <cfRule type="duplicateValues" dxfId="0" priority="66"/>
    <cfRule type="duplicateValues" dxfId="0" priority="67"/>
    <cfRule type="duplicateValues" dxfId="0" priority="68"/>
  </conditionalFormatting>
  <conditionalFormatting sqref="B1 B3:B17 B26 B28:B29 B38 B44:B45 B54 B65 B155:B156 B148 B140 B134:B135 B179:B65533 B163:B164 B169:B176 B158 B127:B128 B119 B91 B84 B71:B72 B69">
    <cfRule type="duplicateValues" dxfId="0" priority="320"/>
  </conditionalFormatting>
  <conditionalFormatting sqref="B1 B3:B17 B26 B28:B29 B38 B44:B45 B54 B65 B155:B156 B148 B140 B134:B135 B163:B164 B169:B65533 B158 B127:B128 B119 B91 B84 B71:B72 B69">
    <cfRule type="duplicateValues" dxfId="0" priority="317"/>
    <cfRule type="duplicateValues" dxfId="0" priority="319"/>
  </conditionalFormatting>
  <conditionalFormatting sqref="F24 F25:G25 F36:G36 F42 E126 E138:E139 E146:E147 E160">
    <cfRule type="expression" priority="232" stopIfTrue="1">
      <formula>AND(COUNTIF(#REF!,E24)&gt;1,NOT(ISBLANK(E24)))</formula>
    </cfRule>
  </conditionalFormatting>
  <conditionalFormatting sqref="G126 I126">
    <cfRule type="expression" priority="167" stopIfTrue="1">
      <formula>AND(COUNTIF(#REF!,G126)&gt;1,NOT(ISBLANK(G126)))</formula>
    </cfRule>
  </conditionalFormatting>
  <conditionalFormatting sqref="B130 D130:G130 I130:L130">
    <cfRule type="duplicateValues" dxfId="0" priority="682"/>
    <cfRule type="duplicateValues" dxfId="0" priority="683"/>
    <cfRule type="duplicateValues" dxfId="0" priority="684"/>
  </conditionalFormatting>
  <conditionalFormatting sqref="G146 I146">
    <cfRule type="expression" priority="155" stopIfTrue="1">
      <formula>AND(COUNTIF(#REF!,G146)&gt;1,NOT(ISBLANK(G146)))</formula>
    </cfRule>
  </conditionalFormatting>
  <conditionalFormatting sqref="G147 I147">
    <cfRule type="expression" priority="151" stopIfTrue="1">
      <formula>AND(COUNTIF(#REF!,G147)&gt;1,NOT(ISBLANK(G147)))</formula>
    </cfRule>
  </conditionalFormatting>
  <conditionalFormatting sqref="G160 I160">
    <cfRule type="expression" priority="72" stopIfTrue="1">
      <formula>AND(COUNTIF(#REF!,G160)&gt;1,NOT(ISBLANK(G160)))</formula>
    </cfRule>
  </conditionalFormatting>
  <pageMargins left="0.590277777777778" right="0.511805555555556" top="1" bottom="1" header="0.511805555555556" footer="0.511805555555556"/>
  <pageSetup paperSize="9" scale="62" firstPageNumber="32" fitToHeight="0" orientation="landscape" useFirstPageNumber="1" horizontalDpi="600"/>
  <headerFooter>
    <oddFooter>&amp;C— &amp;P —</oddFooter>
  </headerFooter>
  <rowBreaks count="4" manualBreakCount="4">
    <brk id="68" max="13" man="1"/>
    <brk id="74" max="13" man="1"/>
    <brk id="77" max="14" man="1"/>
    <brk id="92" max="13" man="1"/>
  </rowBreaks>
  <ignoredErrors>
    <ignoredError sqref="F15:G15 F65: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1KCVGwlGx1nDPl</vt:lpstr>
      <vt:lpstr>汇总1</vt:lpstr>
      <vt:lpstr>Sheet2</vt:lpstr>
      <vt:lpstr>封面</vt:lpstr>
      <vt:lpstr>分类汇总表</vt:lpstr>
      <vt:lpstr>分区域汇总表</vt:lpstr>
      <vt:lpstr>分行业汇总表</vt:lpstr>
      <vt:lpstr>开工</vt:lpstr>
      <vt:lpstr>续建</vt:lpstr>
      <vt:lpstr>前期部分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ws</cp:lastModifiedBy>
  <cp:revision>1</cp:revision>
  <dcterms:created xsi:type="dcterms:W3CDTF">1996-12-17T01:32:00Z</dcterms:created>
  <cp:lastPrinted>2017-02-23T07:21:00Z</cp:lastPrinted>
  <dcterms:modified xsi:type="dcterms:W3CDTF">2023-09-23T14:43:04Z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false</vt:bool>
  </property>
  <property fmtid="{D5CDD505-2E9C-101B-9397-08002B2CF9AE}" pid="4" name="ICV">
    <vt:lpwstr>A910C3B5F1074F71882DB6B1D8D34937_13</vt:lpwstr>
  </property>
</Properties>
</file>